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0005" windowHeight="57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БЮДЖЕТА'!$A$10:$F$517</definedName>
    <definedName name="_xlnm.Print_Titles" localSheetId="0">'БЕЗ УЧЕТА СЧЕТОВ БЮДЖЕТА'!$10:$10</definedName>
    <definedName name="_xlnm.Print_Area" localSheetId="0">'БЕЗ УЧЕТА СЧЕТОВ БЮДЖЕТА'!$A$1:$Y$519</definedName>
  </definedNames>
  <calcPr fullCalcOnLoad="1"/>
</workbook>
</file>

<file path=xl/sharedStrings.xml><?xml version="1.0" encoding="utf-8"?>
<sst xmlns="http://schemas.openxmlformats.org/spreadsheetml/2006/main" count="2058" uniqueCount="432">
  <si>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</si>
  <si>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</si>
  <si>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</si>
  <si>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</si>
  <si>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</si>
  <si>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</si>
  <si>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</si>
  <si>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</si>
  <si>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</si>
  <si>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</si>
  <si>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</si>
  <si>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</si>
  <si>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</si>
  <si>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</si>
  <si>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</si>
  <si>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</si>
  <si>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</si>
  <si>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</si>
  <si>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</si>
  <si>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</si>
  <si>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</si>
  <si>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</si>
  <si>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</si>
  <si>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</si>
  <si>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</si>
  <si>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</si>
  <si>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</si>
  <si>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</si>
  <si>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</si>
  <si>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</si>
  <si>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</si>
  <si>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</si>
  <si>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</si>
  <si>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</si>
  <si>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</si>
  <si>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</si>
  <si>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</si>
  <si>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</si>
  <si>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</si>
  <si>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</si>
  <si>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</si>
  <si>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</si>
  <si>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</si>
  <si>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</si>
  <si>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</si>
  <si>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</si>
  <si>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</si>
  <si>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</si>
  <si>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</si>
  <si>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</si>
  <si>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</si>
  <si>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</si>
  <si>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</si>
  <si>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</si>
  <si>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</si>
  <si>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</si>
  <si>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</si>
  <si>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</si>
  <si>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</si>
  <si>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</si>
  <si>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</si>
  <si>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</si>
  <si>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</si>
  <si>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</si>
  <si>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</si>
  <si>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</si>
  <si>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</si>
  <si>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</si>
  <si>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</si>
  <si>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</si>
  <si>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</si>
  <si>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</si>
  <si>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</si>
  <si>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</si>
  <si>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</si>
  <si>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</si>
  <si>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</si>
  <si>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</si>
  <si>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</si>
  <si>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</si>
  <si>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</si>
  <si>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</si>
  <si>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</si>
  <si>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</si>
  <si>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</si>
  <si>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</si>
  <si>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</si>
  <si>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</si>
  <si>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</si>
  <si>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</si>
  <si>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</si>
  <si>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</si>
  <si>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</si>
  <si>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</si>
  <si>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</si>
  <si>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</si>
  <si>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</si>
  <si>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</si>
  <si>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</si>
  <si>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</si>
  <si>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</si>
  <si>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</si>
  <si>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</si>
  <si>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</si>
  <si>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</si>
  <si>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</si>
  <si>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</si>
  <si>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</si>
  <si>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</si>
  <si>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</si>
  <si>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</si>
  <si>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</si>
  <si>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</si>
  <si>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</si>
  <si>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</si>
  <si>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</si>
  <si>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</si>
  <si>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</si>
  <si>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</si>
  <si>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</si>
  <si>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</si>
  <si>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</si>
  <si>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</si>
  <si>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</si>
  <si>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</si>
  <si>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</si>
  <si>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</si>
  <si>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</si>
  <si>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</si>
  <si>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</si>
  <si>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</si>
  <si>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</si>
  <si>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</si>
  <si>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</si>
  <si>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</si>
  <si>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</si>
  <si>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</si>
  <si>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</si>
  <si>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</si>
  <si>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</si>
  <si>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</si>
  <si>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</si>
  <si>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</si>
  <si>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</si>
  <si>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</si>
  <si>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</si>
  <si>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</si>
  <si>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</si>
  <si>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</si>
  <si>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</si>
  <si>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</si>
  <si>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</si>
  <si>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</si>
  <si>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</si>
  <si>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</si>
  <si>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</si>
  <si>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</si>
  <si>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</si>
  <si>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</si>
  <si>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</si>
  <si>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</si>
  <si>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</si>
  <si>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</si>
  <si>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</si>
  <si>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</si>
  <si>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</si>
  <si>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</si>
  <si>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</si>
  <si>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</si>
  <si>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</si>
  <si>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</si>
  <si>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</si>
  <si>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</si>
  <si>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</si>
  <si>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</si>
  <si>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</si>
  <si>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</si>
  <si>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</si>
  <si>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</si>
  <si>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</si>
  <si>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</si>
  <si>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</si>
  <si>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</si>
  <si>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</si>
  <si>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</si>
  <si>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</si>
  <si>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</si>
  <si>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</si>
  <si>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</si>
  <si>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</si>
  <si>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</si>
  <si>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</si>
  <si>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</si>
  <si>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</si>
  <si>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</si>
  <si>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</si>
  <si>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</si>
  <si>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</si>
  <si>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</si>
  <si>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</si>
  <si>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</si>
  <si>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</si>
  <si>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</si>
  <si>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</si>
  <si>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</si>
  <si>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</si>
  <si>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</si>
  <si>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</si>
  <si>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</si>
  <si>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</si>
  <si>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</si>
  <si>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</si>
  <si>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</si>
  <si>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</si>
  <si>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</si>
  <si>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</si>
  <si>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</si>
  <si>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</si>
  <si>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</si>
  <si>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</si>
  <si>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</si>
  <si>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</si>
  <si>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</si>
  <si>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</si>
  <si>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</si>
  <si>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</si>
  <si>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</si>
  <si>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</si>
  <si>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</si>
  <si>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</si>
  <si>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</si>
  <si>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</si>
  <si>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</si>
  <si>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</si>
  <si>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</si>
  <si>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</si>
  <si>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</si>
  <si>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</si>
  <si>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</si>
  <si>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</si>
  <si>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</si>
  <si>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</si>
  <si>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</si>
  <si>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</si>
  <si>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</si>
  <si>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</si>
  <si>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</si>
  <si>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</si>
  <si>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</si>
  <si>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</si>
  <si>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</si>
  <si>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</si>
  <si>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</si>
  <si>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</si>
  <si>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</si>
  <si>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</si>
  <si>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</si>
  <si>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</si>
  <si>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</si>
  <si>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</si>
  <si>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</si>
  <si>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</si>
  <si>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</si>
  <si>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</si>
  <si>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</si>
  <si>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</si>
  <si>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</si>
  <si>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</si>
  <si>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</si>
  <si>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</si>
  <si>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</si>
  <si>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</si>
  <si>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</si>
  <si>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</si>
  <si>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</si>
  <si>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</si>
  <si>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</si>
  <si>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</si>
  <si>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</si>
  <si>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</si>
  <si>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</si>
  <si>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</si>
  <si>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</si>
  <si>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</si>
  <si>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</si>
  <si>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</si>
  <si>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</si>
  <si>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</si>
  <si>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</si>
  <si>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</si>
  <si>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</si>
  <si>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</si>
  <si>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</si>
  <si>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</si>
  <si>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</si>
  <si>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</si>
  <si>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</si>
  <si>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</si>
  <si>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</si>
  <si>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</si>
  <si>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</si>
  <si>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</si>
  <si>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</si>
  <si>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</si>
  <si>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</si>
  <si>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</si>
  <si>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</si>
  <si>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</si>
  <si>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</si>
  <si>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</si>
  <si>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</si>
  <si>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</si>
  <si>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</si>
  <si>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</si>
  <si>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</si>
  <si>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</si>
  <si>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</si>
  <si>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</si>
  <si>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</si>
  <si>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</si>
  <si>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</si>
  <si>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</si>
  <si>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</si>
  <si>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</si>
  <si>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</si>
  <si>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</si>
  <si>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</si>
  <si>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</si>
  <si>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</si>
  <si>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</si>
  <si>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</si>
  <si>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</si>
  <si>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</si>
  <si>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</si>
  <si>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</si>
  <si>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</si>
  <si>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</si>
  <si>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</si>
  <si>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</si>
  <si>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</si>
  <si>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</si>
  <si>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</si>
  <si>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</si>
  <si>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</si>
  <si>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</si>
  <si>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</si>
  <si>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</si>
  <si>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</si>
  <si>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</si>
  <si>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</si>
  <si>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</si>
  <si>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</si>
  <si>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</si>
  <si>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</si>
  <si>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</si>
  <si>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</si>
  <si>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</si>
  <si>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</si>
  <si>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</si>
  <si>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</si>
  <si>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</si>
  <si>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</si>
  <si>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</si>
  <si>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</si>
  <si>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</si>
  <si>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</si>
  <si>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</si>
  <si>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</si>
  <si>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</si>
  <si>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</si>
  <si>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</si>
  <si>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</si>
  <si>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</si>
  <si>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</si>
  <si>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</si>
  <si>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</si>
  <si>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</si>
  <si>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</si>
  <si>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</si>
  <si>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</si>
  <si>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</si>
  <si>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</si>
  <si>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</si>
  <si>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</si>
  <si>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</si>
  <si>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</si>
  <si>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</si>
  <si>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</si>
  <si>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</si>
  <si>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</si>
  <si>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</si>
  <si>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</si>
  <si>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</si>
  <si>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</si>
  <si>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</si>
  <si>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</si>
  <si>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</si>
  <si>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</si>
  <si>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</si>
  <si>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</si>
  <si>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</si>
  <si>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</si>
  <si>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</si>
  <si>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</si>
  <si>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</si>
  <si>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</si>
  <si>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</si>
  <si>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</si>
  <si>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</si>
  <si>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</si>
  <si>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</si>
  <si>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</si>
  <si>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</si>
  <si>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</si>
  <si>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</si>
  <si>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</si>
  <si>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</si>
  <si>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</si>
  <si>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</si>
  <si>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</si>
  <si>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</si>
  <si>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</si>
  <si>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</si>
  <si>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</si>
  <si>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</si>
  <si>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</si>
  <si>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</si>
  <si>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</si>
  <si>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Исполнено</t>
  </si>
  <si>
    <t>% Исполнения</t>
  </si>
  <si>
    <t>района № 320 от 29.11.2018г.</t>
  </si>
  <si>
    <t>Приложение 2 к решению Думы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</si>
</sst>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00_ ;\-#,##0.000\ "/>
    <numFmt numFmtId="178" formatCode="#,##0.00_ ;\-#,##0.00\ "/>
    <numFmt numFmtId="17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8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wrapText="1"/>
    </xf>
    <xf numFmtId="0" fontId="2" fillId="38" borderId="12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horizontal="left" vertical="top" wrapText="1"/>
    </xf>
    <xf numFmtId="169" fontId="5" fillId="36" borderId="11" xfId="0" applyNumberFormat="1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2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49" fontId="7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4" fontId="5" fillId="12" borderId="12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4" fontId="5" fillId="39" borderId="12" xfId="0" applyNumberFormat="1" applyFont="1" applyFill="1" applyBorder="1" applyAlignment="1">
      <alignment horizontal="center" vertical="center" shrinkToFit="1"/>
    </xf>
    <xf numFmtId="4" fontId="5" fillId="39" borderId="10" xfId="0" applyNumberFormat="1" applyFont="1" applyFill="1" applyBorder="1" applyAlignment="1">
      <alignment horizontal="center" vertical="center" shrinkToFit="1"/>
    </xf>
    <xf numFmtId="4" fontId="7" fillId="12" borderId="12" xfId="0" applyNumberFormat="1" applyFont="1" applyFill="1" applyBorder="1" applyAlignment="1">
      <alignment horizontal="center" vertical="center" shrinkToFit="1"/>
    </xf>
    <xf numFmtId="4" fontId="7" fillId="12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 applyProtection="1">
      <alignment horizontal="center" vertical="center" shrinkToFit="1"/>
      <protection locked="0"/>
    </xf>
    <xf numFmtId="177" fontId="7" fillId="35" borderId="10" xfId="43" applyNumberFormat="1" applyFont="1" applyFill="1" applyBorder="1" applyAlignment="1">
      <alignment horizontal="center" vertical="center" shrinkToFit="1"/>
    </xf>
    <xf numFmtId="43" fontId="8" fillId="0" borderId="0" xfId="60" applyFont="1" applyAlignment="1">
      <alignment horizontal="center"/>
    </xf>
    <xf numFmtId="43" fontId="1" fillId="0" borderId="0" xfId="60" applyFont="1" applyAlignment="1">
      <alignment horizontal="center"/>
    </xf>
    <xf numFmtId="43" fontId="1" fillId="0" borderId="0" xfId="60" applyFont="1" applyAlignment="1">
      <alignment horizontal="center" wrapText="1" shrinkToFit="1"/>
    </xf>
    <xf numFmtId="43" fontId="1" fillId="0" borderId="0" xfId="60" applyFont="1" applyAlignment="1">
      <alignment horizontal="center" shrinkToFit="1"/>
    </xf>
    <xf numFmtId="43" fontId="1" fillId="0" borderId="0" xfId="60" applyFont="1" applyAlignment="1">
      <alignment horizontal="center" vertical="center" shrinkToFit="1"/>
    </xf>
    <xf numFmtId="43" fontId="1" fillId="0" borderId="0" xfId="60" applyFont="1" applyAlignment="1">
      <alignment horizontal="center" vertical="center"/>
    </xf>
    <xf numFmtId="177" fontId="2" fillId="36" borderId="10" xfId="60" applyNumberFormat="1" applyFont="1" applyFill="1" applyBorder="1" applyAlignment="1">
      <alignment horizontal="center" vertical="center" shrinkToFit="1"/>
    </xf>
    <xf numFmtId="170" fontId="2" fillId="38" borderId="10" xfId="60" applyNumberFormat="1" applyFont="1" applyFill="1" applyBorder="1" applyAlignment="1">
      <alignment horizontal="center" vertical="center" shrinkToFit="1"/>
    </xf>
    <xf numFmtId="170" fontId="2" fillId="34" borderId="10" xfId="60" applyNumberFormat="1" applyFont="1" applyFill="1" applyBorder="1" applyAlignment="1">
      <alignment horizontal="center" vertical="center" shrinkToFit="1"/>
    </xf>
    <xf numFmtId="170" fontId="2" fillId="36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7" fillId="38" borderId="10" xfId="6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1" fillId="0" borderId="0" xfId="60" applyNumberFormat="1" applyFont="1" applyAlignment="1">
      <alignment horizontal="center" vertical="center"/>
    </xf>
    <xf numFmtId="177" fontId="2" fillId="12" borderId="10" xfId="60" applyNumberFormat="1" applyFont="1" applyFill="1" applyBorder="1" applyAlignment="1">
      <alignment horizontal="center" vertical="center" shrinkToFit="1"/>
    </xf>
    <xf numFmtId="170" fontId="2" fillId="12" borderId="10" xfId="60" applyNumberFormat="1" applyFont="1" applyFill="1" applyBorder="1" applyAlignment="1">
      <alignment horizontal="center" vertical="center" shrinkToFit="1"/>
    </xf>
    <xf numFmtId="170" fontId="7" fillId="12" borderId="12" xfId="0" applyNumberFormat="1" applyFont="1" applyFill="1" applyBorder="1" applyAlignment="1">
      <alignment horizontal="center" vertical="center" shrinkToFit="1"/>
    </xf>
    <xf numFmtId="170" fontId="7" fillId="12" borderId="10" xfId="0" applyNumberFormat="1" applyFont="1" applyFill="1" applyBorder="1" applyAlignment="1">
      <alignment horizontal="center" vertical="center" shrinkToFit="1"/>
    </xf>
    <xf numFmtId="170" fontId="1" fillId="12" borderId="0" xfId="0" applyNumberFormat="1" applyFont="1" applyFill="1" applyAlignment="1">
      <alignment/>
    </xf>
    <xf numFmtId="170" fontId="7" fillId="35" borderId="12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1" fillId="0" borderId="0" xfId="0" applyNumberFormat="1" applyFont="1" applyAlignment="1">
      <alignment/>
    </xf>
    <xf numFmtId="43" fontId="2" fillId="12" borderId="10" xfId="60" applyFont="1" applyFill="1" applyBorder="1" applyAlignment="1">
      <alignment horizontal="center" vertical="center" shrinkToFit="1"/>
    </xf>
    <xf numFmtId="43" fontId="2" fillId="36" borderId="10" xfId="60" applyFont="1" applyFill="1" applyBorder="1" applyAlignment="1">
      <alignment horizontal="center" vertical="center" shrinkToFit="1"/>
    </xf>
    <xf numFmtId="178" fontId="1" fillId="0" borderId="0" xfId="60" applyNumberFormat="1" applyFont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wrapText="1" shrinkToFit="1"/>
    </xf>
    <xf numFmtId="169" fontId="1" fillId="0" borderId="0" xfId="0" applyNumberFormat="1" applyFont="1" applyAlignment="1">
      <alignment wrapText="1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1" fillId="39" borderId="0" xfId="0" applyNumberFormat="1" applyFont="1" applyFill="1" applyAlignment="1">
      <alignment/>
    </xf>
    <xf numFmtId="169" fontId="2" fillId="38" borderId="12" xfId="0" applyNumberFormat="1" applyFont="1" applyFill="1" applyBorder="1" applyAlignment="1">
      <alignment horizontal="center" vertical="center" shrinkToFit="1"/>
    </xf>
    <xf numFmtId="169" fontId="2" fillId="38" borderId="14" xfId="0" applyNumberFormat="1" applyFont="1" applyFill="1" applyBorder="1" applyAlignment="1">
      <alignment horizontal="center" vertical="center" shrinkToFit="1"/>
    </xf>
    <xf numFmtId="169" fontId="2" fillId="38" borderId="13" xfId="0" applyNumberFormat="1" applyFont="1" applyFill="1" applyBorder="1" applyAlignment="1">
      <alignment horizontal="center" vertical="center" shrinkToFi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12" borderId="14" xfId="0" applyNumberFormat="1" applyFont="1" applyFill="1" applyBorder="1" applyAlignment="1">
      <alignment horizontal="center" vertical="center" shrinkToFit="1"/>
    </xf>
    <xf numFmtId="169" fontId="2" fillId="12" borderId="13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169" fontId="2" fillId="37" borderId="16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7" fillId="35" borderId="16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0" borderId="0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169" fontId="5" fillId="37" borderId="12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169" fontId="7" fillId="37" borderId="10" xfId="0" applyNumberFormat="1" applyFont="1" applyFill="1" applyBorder="1" applyAlignment="1">
      <alignment horizontal="center" vertical="center" shrinkToFit="1"/>
    </xf>
    <xf numFmtId="172" fontId="1" fillId="0" borderId="0" xfId="60" applyNumberFormat="1" applyFont="1" applyAlignment="1">
      <alignment/>
    </xf>
    <xf numFmtId="172" fontId="1" fillId="0" borderId="0" xfId="60" applyNumberFormat="1" applyFont="1" applyAlignment="1">
      <alignment wrapText="1" shrinkToFit="1"/>
    </xf>
    <xf numFmtId="172" fontId="1" fillId="0" borderId="0" xfId="60" applyNumberFormat="1" applyFont="1" applyAlignment="1">
      <alignment shrinkToFit="1"/>
    </xf>
    <xf numFmtId="172" fontId="1" fillId="0" borderId="0" xfId="60" applyNumberFormat="1" applyFont="1" applyAlignment="1">
      <alignment/>
    </xf>
    <xf numFmtId="172" fontId="8" fillId="0" borderId="0" xfId="60" applyNumberFormat="1" applyFont="1" applyAlignment="1">
      <alignment horizontal="center"/>
    </xf>
    <xf numFmtId="172" fontId="1" fillId="0" borderId="0" xfId="60" applyNumberFormat="1" applyFont="1" applyAlignment="1">
      <alignment vertical="center"/>
    </xf>
    <xf numFmtId="172" fontId="1" fillId="0" borderId="0" xfId="60" applyNumberFormat="1" applyFont="1" applyAlignment="1">
      <alignment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19"/>
  <sheetViews>
    <sheetView showGridLines="0" tabSelected="1" zoomScale="120" zoomScaleNormal="120" zoomScalePageLayoutView="0" workbookViewId="0" topLeftCell="A22">
      <selection activeCell="B2" sqref="B2:F2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375" style="2" customWidth="1"/>
    <col min="25" max="25" width="12.25390625" style="2" customWidth="1"/>
    <col min="26" max="26" width="9.125" style="2" customWidth="1"/>
    <col min="27" max="27" width="16.125" style="108" customWidth="1"/>
    <col min="28" max="28" width="16.25390625" style="108" customWidth="1"/>
    <col min="29" max="29" width="15.25390625" style="169" customWidth="1"/>
    <col min="30" max="16384" width="9.125" style="2" customWidth="1"/>
  </cols>
  <sheetData>
    <row r="2" spans="2:6" ht="12.75">
      <c r="B2" s="176" t="s">
        <v>431</v>
      </c>
      <c r="C2" s="176"/>
      <c r="D2" s="176"/>
      <c r="E2" s="176"/>
      <c r="F2" s="176"/>
    </row>
    <row r="3" spans="2:6" ht="12.75">
      <c r="B3" s="176" t="s">
        <v>90</v>
      </c>
      <c r="C3" s="176"/>
      <c r="D3" s="176"/>
      <c r="E3" s="176"/>
      <c r="F3" s="176"/>
    </row>
    <row r="4" spans="2:6" ht="12.75">
      <c r="B4" s="176" t="s">
        <v>430</v>
      </c>
      <c r="C4" s="176"/>
      <c r="D4" s="176"/>
      <c r="E4" s="176"/>
      <c r="F4" s="176"/>
    </row>
    <row r="7" spans="1:22" ht="30.75" customHeight="1">
      <c r="A7" s="177" t="s">
        <v>47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1:22" ht="57" customHeight="1">
      <c r="A8" s="181" t="s">
        <v>387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1:25" ht="15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Y9" s="85" t="s">
        <v>65</v>
      </c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75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86" t="s">
        <v>428</v>
      </c>
      <c r="Y10" s="87" t="s">
        <v>429</v>
      </c>
    </row>
    <row r="11" spans="1:25" ht="18.75" customHeight="1" outlineLevel="2">
      <c r="A11" s="16" t="s">
        <v>61</v>
      </c>
      <c r="B11" s="17" t="s">
        <v>60</v>
      </c>
      <c r="C11" s="17" t="s">
        <v>249</v>
      </c>
      <c r="D11" s="17" t="s">
        <v>5</v>
      </c>
      <c r="E11" s="17"/>
      <c r="F11" s="52">
        <f>F12+F20+F44+F64+F78+F83+F58+F72</f>
        <v>75795.352</v>
      </c>
      <c r="G11" s="76" t="e">
        <f>G12+G20+G44+#REF!+G64+#REF!+G78+G83+#REF!</f>
        <v>#REF!</v>
      </c>
      <c r="H11" s="18" t="e">
        <f>H12+H20+H44+#REF!+H64+#REF!+H78+H83+#REF!</f>
        <v>#REF!</v>
      </c>
      <c r="I11" s="18" t="e">
        <f>I12+I20+I44+#REF!+I64+#REF!+I78+I83+#REF!</f>
        <v>#REF!</v>
      </c>
      <c r="J11" s="18" t="e">
        <f>J12+J20+J44+#REF!+J64+#REF!+J78+J83+#REF!</f>
        <v>#REF!</v>
      </c>
      <c r="K11" s="18" t="e">
        <f>K12+K20+K44+#REF!+K64+#REF!+K78+K83+#REF!</f>
        <v>#REF!</v>
      </c>
      <c r="L11" s="18" t="e">
        <f>L12+L20+L44+#REF!+L64+#REF!+L78+L83+#REF!</f>
        <v>#REF!</v>
      </c>
      <c r="M11" s="18" t="e">
        <f>M12+M20+M44+#REF!+M64+#REF!+M78+M83+#REF!</f>
        <v>#REF!</v>
      </c>
      <c r="N11" s="18" t="e">
        <f>N12+N20+N44+#REF!+N64+#REF!+N78+N83+#REF!</f>
        <v>#REF!</v>
      </c>
      <c r="O11" s="18" t="e">
        <f>O12+O20+O44+#REF!+O64+#REF!+O78+O83+#REF!</f>
        <v>#REF!</v>
      </c>
      <c r="P11" s="18" t="e">
        <f>P12+P20+P44+#REF!+P64+#REF!+P78+P83+#REF!</f>
        <v>#REF!</v>
      </c>
      <c r="Q11" s="18" t="e">
        <f>Q12+Q20+Q44+#REF!+Q64+#REF!+Q78+Q83+#REF!</f>
        <v>#REF!</v>
      </c>
      <c r="R11" s="18" t="e">
        <f>R12+R20+R44+#REF!+R64+#REF!+R78+R83+#REF!</f>
        <v>#REF!</v>
      </c>
      <c r="S11" s="18" t="e">
        <f>S12+S20+S44+#REF!+S64+#REF!+S78+S83+#REF!</f>
        <v>#REF!</v>
      </c>
      <c r="T11" s="18" t="e">
        <f>T12+T20+T44+#REF!+T64+#REF!+T78+T83+#REF!</f>
        <v>#REF!</v>
      </c>
      <c r="U11" s="18" t="e">
        <f>U12+U20+U44+#REF!+U64+#REF!+U78+U83+#REF!</f>
        <v>#REF!</v>
      </c>
      <c r="V11" s="18" t="e">
        <f>V12+V20+V44+#REF!+V64+#REF!+V78+V83+#REF!</f>
        <v>#REF!</v>
      </c>
      <c r="X11" s="52">
        <f>X12+X20+X44+X64+X78+X83+X58+X72</f>
        <v>58210.09600000001</v>
      </c>
      <c r="Y11" s="88">
        <f>X11/F11*100</f>
        <v>76.79903115958881</v>
      </c>
    </row>
    <row r="12" spans="1:29" s="29" customFormat="1" ht="33" customHeight="1" outlineLevel="3">
      <c r="A12" s="26" t="s">
        <v>26</v>
      </c>
      <c r="B12" s="28" t="s">
        <v>6</v>
      </c>
      <c r="C12" s="28" t="s">
        <v>249</v>
      </c>
      <c r="D12" s="28" t="s">
        <v>5</v>
      </c>
      <c r="E12" s="28"/>
      <c r="F12" s="133">
        <f>F13</f>
        <v>1945.2</v>
      </c>
      <c r="G12" s="134">
        <f aca="true" t="shared" si="0" ref="G12:V12">G13</f>
        <v>1204.8</v>
      </c>
      <c r="H12" s="133">
        <f t="shared" si="0"/>
        <v>1204.8</v>
      </c>
      <c r="I12" s="133">
        <f t="shared" si="0"/>
        <v>1204.8</v>
      </c>
      <c r="J12" s="133">
        <f t="shared" si="0"/>
        <v>1204.8</v>
      </c>
      <c r="K12" s="133">
        <f t="shared" si="0"/>
        <v>1204.8</v>
      </c>
      <c r="L12" s="133">
        <f t="shared" si="0"/>
        <v>1204.8</v>
      </c>
      <c r="M12" s="133">
        <f t="shared" si="0"/>
        <v>1204.8</v>
      </c>
      <c r="N12" s="133">
        <f t="shared" si="0"/>
        <v>1204.8</v>
      </c>
      <c r="O12" s="133">
        <f t="shared" si="0"/>
        <v>1204.8</v>
      </c>
      <c r="P12" s="133">
        <f t="shared" si="0"/>
        <v>1204.8</v>
      </c>
      <c r="Q12" s="133">
        <f t="shared" si="0"/>
        <v>1204.8</v>
      </c>
      <c r="R12" s="133">
        <f t="shared" si="0"/>
        <v>1204.8</v>
      </c>
      <c r="S12" s="133">
        <f t="shared" si="0"/>
        <v>1204.8</v>
      </c>
      <c r="T12" s="133">
        <f t="shared" si="0"/>
        <v>1204.8</v>
      </c>
      <c r="U12" s="133">
        <f t="shared" si="0"/>
        <v>1204.8</v>
      </c>
      <c r="V12" s="133">
        <f t="shared" si="0"/>
        <v>1204.8</v>
      </c>
      <c r="W12" s="135"/>
      <c r="X12" s="133">
        <f>X13</f>
        <v>1621.239</v>
      </c>
      <c r="Y12" s="88">
        <f aca="true" t="shared" si="1" ref="Y12:Y71">X12/F12*100</f>
        <v>83.34561998766193</v>
      </c>
      <c r="AA12" s="109"/>
      <c r="AB12" s="109"/>
      <c r="AC12" s="170"/>
    </row>
    <row r="13" spans="1:25" ht="34.5" customHeight="1" outlineLevel="3">
      <c r="A13" s="22" t="s">
        <v>133</v>
      </c>
      <c r="B13" s="12" t="s">
        <v>6</v>
      </c>
      <c r="C13" s="12" t="s">
        <v>250</v>
      </c>
      <c r="D13" s="12" t="s">
        <v>5</v>
      </c>
      <c r="E13" s="12"/>
      <c r="F13" s="57">
        <f>F14</f>
        <v>1945.2</v>
      </c>
      <c r="G13" s="136">
        <f aca="true" t="shared" si="2" ref="G13:V13">G15</f>
        <v>1204.8</v>
      </c>
      <c r="H13" s="57">
        <f t="shared" si="2"/>
        <v>1204.8</v>
      </c>
      <c r="I13" s="57">
        <f t="shared" si="2"/>
        <v>1204.8</v>
      </c>
      <c r="J13" s="57">
        <f t="shared" si="2"/>
        <v>1204.8</v>
      </c>
      <c r="K13" s="57">
        <f t="shared" si="2"/>
        <v>1204.8</v>
      </c>
      <c r="L13" s="57">
        <f t="shared" si="2"/>
        <v>1204.8</v>
      </c>
      <c r="M13" s="57">
        <f t="shared" si="2"/>
        <v>1204.8</v>
      </c>
      <c r="N13" s="57">
        <f t="shared" si="2"/>
        <v>1204.8</v>
      </c>
      <c r="O13" s="57">
        <f t="shared" si="2"/>
        <v>1204.8</v>
      </c>
      <c r="P13" s="57">
        <f t="shared" si="2"/>
        <v>1204.8</v>
      </c>
      <c r="Q13" s="57">
        <f t="shared" si="2"/>
        <v>1204.8</v>
      </c>
      <c r="R13" s="57">
        <f t="shared" si="2"/>
        <v>1204.8</v>
      </c>
      <c r="S13" s="57">
        <f t="shared" si="2"/>
        <v>1204.8</v>
      </c>
      <c r="T13" s="57">
        <f t="shared" si="2"/>
        <v>1204.8</v>
      </c>
      <c r="U13" s="57">
        <f t="shared" si="2"/>
        <v>1204.8</v>
      </c>
      <c r="V13" s="57">
        <f t="shared" si="2"/>
        <v>1204.8</v>
      </c>
      <c r="W13" s="137"/>
      <c r="X13" s="57">
        <f>X14</f>
        <v>1621.239</v>
      </c>
      <c r="Y13" s="88">
        <f t="shared" si="1"/>
        <v>83.34561998766193</v>
      </c>
    </row>
    <row r="14" spans="1:25" ht="35.25" customHeight="1" outlineLevel="3">
      <c r="A14" s="22" t="s">
        <v>135</v>
      </c>
      <c r="B14" s="12" t="s">
        <v>6</v>
      </c>
      <c r="C14" s="12" t="s">
        <v>251</v>
      </c>
      <c r="D14" s="12" t="s">
        <v>5</v>
      </c>
      <c r="E14" s="12"/>
      <c r="F14" s="57">
        <f>F15</f>
        <v>1945.2</v>
      </c>
      <c r="G14" s="13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37"/>
      <c r="X14" s="57">
        <f>X15</f>
        <v>1621.239</v>
      </c>
      <c r="Y14" s="88">
        <f t="shared" si="1"/>
        <v>83.34561998766193</v>
      </c>
    </row>
    <row r="15" spans="1:25" ht="15.75" outlineLevel="4">
      <c r="A15" s="36" t="s">
        <v>134</v>
      </c>
      <c r="B15" s="19" t="s">
        <v>6</v>
      </c>
      <c r="C15" s="19" t="s">
        <v>252</v>
      </c>
      <c r="D15" s="19" t="s">
        <v>5</v>
      </c>
      <c r="E15" s="19"/>
      <c r="F15" s="54">
        <f>F16</f>
        <v>1945.2</v>
      </c>
      <c r="G15" s="138">
        <f aca="true" t="shared" si="3" ref="G15:V15">G17</f>
        <v>1204.8</v>
      </c>
      <c r="H15" s="55">
        <f t="shared" si="3"/>
        <v>1204.8</v>
      </c>
      <c r="I15" s="55">
        <f t="shared" si="3"/>
        <v>1204.8</v>
      </c>
      <c r="J15" s="55">
        <f t="shared" si="3"/>
        <v>1204.8</v>
      </c>
      <c r="K15" s="55">
        <f t="shared" si="3"/>
        <v>1204.8</v>
      </c>
      <c r="L15" s="55">
        <f t="shared" si="3"/>
        <v>1204.8</v>
      </c>
      <c r="M15" s="55">
        <f t="shared" si="3"/>
        <v>1204.8</v>
      </c>
      <c r="N15" s="55">
        <f t="shared" si="3"/>
        <v>1204.8</v>
      </c>
      <c r="O15" s="55">
        <f t="shared" si="3"/>
        <v>1204.8</v>
      </c>
      <c r="P15" s="55">
        <f t="shared" si="3"/>
        <v>1204.8</v>
      </c>
      <c r="Q15" s="55">
        <f t="shared" si="3"/>
        <v>1204.8</v>
      </c>
      <c r="R15" s="55">
        <f t="shared" si="3"/>
        <v>1204.8</v>
      </c>
      <c r="S15" s="55">
        <f t="shared" si="3"/>
        <v>1204.8</v>
      </c>
      <c r="T15" s="55">
        <f t="shared" si="3"/>
        <v>1204.8</v>
      </c>
      <c r="U15" s="55">
        <f t="shared" si="3"/>
        <v>1204.8</v>
      </c>
      <c r="V15" s="55">
        <f t="shared" si="3"/>
        <v>1204.8</v>
      </c>
      <c r="W15" s="137"/>
      <c r="X15" s="54">
        <f>X16</f>
        <v>1621.239</v>
      </c>
      <c r="Y15" s="88">
        <f t="shared" si="1"/>
        <v>83.34561998766193</v>
      </c>
    </row>
    <row r="16" spans="1:25" ht="31.5" outlineLevel="4">
      <c r="A16" s="5" t="s">
        <v>94</v>
      </c>
      <c r="B16" s="6" t="s">
        <v>6</v>
      </c>
      <c r="C16" s="6" t="s">
        <v>252</v>
      </c>
      <c r="D16" s="6" t="s">
        <v>93</v>
      </c>
      <c r="E16" s="6"/>
      <c r="F16" s="55">
        <f>F17+F18+F19</f>
        <v>1945.2</v>
      </c>
      <c r="G16" s="13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37"/>
      <c r="X16" s="55">
        <f>X17+X18+X19</f>
        <v>1621.239</v>
      </c>
      <c r="Y16" s="88">
        <f t="shared" si="1"/>
        <v>83.34561998766193</v>
      </c>
    </row>
    <row r="17" spans="1:25" ht="17.25" customHeight="1" outlineLevel="5">
      <c r="A17" s="33" t="s">
        <v>242</v>
      </c>
      <c r="B17" s="34" t="s">
        <v>6</v>
      </c>
      <c r="C17" s="34" t="s">
        <v>252</v>
      </c>
      <c r="D17" s="34" t="s">
        <v>91</v>
      </c>
      <c r="E17" s="34"/>
      <c r="F17" s="56">
        <v>1544.2</v>
      </c>
      <c r="G17" s="138">
        <v>1204.8</v>
      </c>
      <c r="H17" s="55">
        <v>1204.8</v>
      </c>
      <c r="I17" s="55">
        <v>1204.8</v>
      </c>
      <c r="J17" s="55">
        <v>1204.8</v>
      </c>
      <c r="K17" s="55">
        <v>1204.8</v>
      </c>
      <c r="L17" s="55">
        <v>1204.8</v>
      </c>
      <c r="M17" s="55">
        <v>1204.8</v>
      </c>
      <c r="N17" s="55">
        <v>1204.8</v>
      </c>
      <c r="O17" s="55">
        <v>1204.8</v>
      </c>
      <c r="P17" s="55">
        <v>1204.8</v>
      </c>
      <c r="Q17" s="55">
        <v>1204.8</v>
      </c>
      <c r="R17" s="55">
        <v>1204.8</v>
      </c>
      <c r="S17" s="55">
        <v>1204.8</v>
      </c>
      <c r="T17" s="55">
        <v>1204.8</v>
      </c>
      <c r="U17" s="55">
        <v>1204.8</v>
      </c>
      <c r="V17" s="55">
        <v>1204.8</v>
      </c>
      <c r="W17" s="137"/>
      <c r="X17" s="56">
        <v>1275.228</v>
      </c>
      <c r="Y17" s="88">
        <f t="shared" si="1"/>
        <v>82.58178992358502</v>
      </c>
    </row>
    <row r="18" spans="1:28" ht="34.5" customHeight="1" outlineLevel="5">
      <c r="A18" s="33" t="s">
        <v>247</v>
      </c>
      <c r="B18" s="34" t="s">
        <v>6</v>
      </c>
      <c r="C18" s="34" t="s">
        <v>252</v>
      </c>
      <c r="D18" s="34" t="s">
        <v>92</v>
      </c>
      <c r="E18" s="34"/>
      <c r="F18" s="56">
        <v>1</v>
      </c>
      <c r="G18" s="13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137"/>
      <c r="X18" s="56">
        <v>0</v>
      </c>
      <c r="Y18" s="88">
        <f t="shared" si="1"/>
        <v>0</v>
      </c>
      <c r="AA18" s="112"/>
      <c r="AB18" s="132"/>
    </row>
    <row r="19" spans="1:29" ht="50.25" customHeight="1" outlineLevel="5">
      <c r="A19" s="33" t="s">
        <v>243</v>
      </c>
      <c r="B19" s="34" t="s">
        <v>6</v>
      </c>
      <c r="C19" s="34" t="s">
        <v>252</v>
      </c>
      <c r="D19" s="34" t="s">
        <v>244</v>
      </c>
      <c r="E19" s="34"/>
      <c r="F19" s="56">
        <v>400</v>
      </c>
      <c r="G19" s="13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37"/>
      <c r="X19" s="56">
        <v>346.011</v>
      </c>
      <c r="Y19" s="88">
        <f t="shared" si="1"/>
        <v>86.50275</v>
      </c>
      <c r="AA19" s="112"/>
      <c r="AB19" s="112"/>
      <c r="AC19" s="174"/>
    </row>
    <row r="20" spans="1:25" ht="47.25" customHeight="1" outlineLevel="6">
      <c r="A20" s="8" t="s">
        <v>27</v>
      </c>
      <c r="B20" s="9" t="s">
        <v>19</v>
      </c>
      <c r="C20" s="9" t="s">
        <v>249</v>
      </c>
      <c r="D20" s="9" t="s">
        <v>5</v>
      </c>
      <c r="E20" s="9"/>
      <c r="F20" s="53">
        <f>F21</f>
        <v>3547.4</v>
      </c>
      <c r="G20" s="79" t="e">
        <f aca="true" t="shared" si="4" ref="G20:V20">G21</f>
        <v>#REF!</v>
      </c>
      <c r="H20" s="10" t="e">
        <f t="shared" si="4"/>
        <v>#REF!</v>
      </c>
      <c r="I20" s="10" t="e">
        <f t="shared" si="4"/>
        <v>#REF!</v>
      </c>
      <c r="J20" s="10" t="e">
        <f t="shared" si="4"/>
        <v>#REF!</v>
      </c>
      <c r="K20" s="10" t="e">
        <f t="shared" si="4"/>
        <v>#REF!</v>
      </c>
      <c r="L20" s="10" t="e">
        <f t="shared" si="4"/>
        <v>#REF!</v>
      </c>
      <c r="M20" s="10" t="e">
        <f t="shared" si="4"/>
        <v>#REF!</v>
      </c>
      <c r="N20" s="10" t="e">
        <f t="shared" si="4"/>
        <v>#REF!</v>
      </c>
      <c r="O20" s="10" t="e">
        <f t="shared" si="4"/>
        <v>#REF!</v>
      </c>
      <c r="P20" s="10" t="e">
        <f t="shared" si="4"/>
        <v>#REF!</v>
      </c>
      <c r="Q20" s="10" t="e">
        <f t="shared" si="4"/>
        <v>#REF!</v>
      </c>
      <c r="R20" s="10" t="e">
        <f t="shared" si="4"/>
        <v>#REF!</v>
      </c>
      <c r="S20" s="10" t="e">
        <f t="shared" si="4"/>
        <v>#REF!</v>
      </c>
      <c r="T20" s="10" t="e">
        <f t="shared" si="4"/>
        <v>#REF!</v>
      </c>
      <c r="U20" s="10" t="e">
        <f t="shared" si="4"/>
        <v>#REF!</v>
      </c>
      <c r="V20" s="10" t="e">
        <f t="shared" si="4"/>
        <v>#REF!</v>
      </c>
      <c r="X20" s="53">
        <f>X21</f>
        <v>2899.854</v>
      </c>
      <c r="Y20" s="88">
        <f t="shared" si="1"/>
        <v>81.74589840446524</v>
      </c>
    </row>
    <row r="21" spans="1:29" s="27" customFormat="1" ht="33" customHeight="1" outlineLevel="6">
      <c r="A21" s="22" t="s">
        <v>133</v>
      </c>
      <c r="B21" s="12" t="s">
        <v>19</v>
      </c>
      <c r="C21" s="12" t="s">
        <v>250</v>
      </c>
      <c r="D21" s="12" t="s">
        <v>5</v>
      </c>
      <c r="E21" s="12"/>
      <c r="F21" s="57">
        <f>F22</f>
        <v>3547.4</v>
      </c>
      <c r="G21" s="77" t="e">
        <f>G23+#REF!+G36</f>
        <v>#REF!</v>
      </c>
      <c r="H21" s="13" t="e">
        <f>H23+#REF!+H36</f>
        <v>#REF!</v>
      </c>
      <c r="I21" s="13" t="e">
        <f>I23+#REF!+I36</f>
        <v>#REF!</v>
      </c>
      <c r="J21" s="13" t="e">
        <f>J23+#REF!+J36</f>
        <v>#REF!</v>
      </c>
      <c r="K21" s="13" t="e">
        <f>K23+#REF!+K36</f>
        <v>#REF!</v>
      </c>
      <c r="L21" s="13" t="e">
        <f>L23+#REF!+L36</f>
        <v>#REF!</v>
      </c>
      <c r="M21" s="13" t="e">
        <f>M23+#REF!+M36</f>
        <v>#REF!</v>
      </c>
      <c r="N21" s="13" t="e">
        <f>N23+#REF!+N36</f>
        <v>#REF!</v>
      </c>
      <c r="O21" s="13" t="e">
        <f>O23+#REF!+O36</f>
        <v>#REF!</v>
      </c>
      <c r="P21" s="13" t="e">
        <f>P23+#REF!+P36</f>
        <v>#REF!</v>
      </c>
      <c r="Q21" s="13" t="e">
        <f>Q23+#REF!+Q36</f>
        <v>#REF!</v>
      </c>
      <c r="R21" s="13" t="e">
        <f>R23+#REF!+R36</f>
        <v>#REF!</v>
      </c>
      <c r="S21" s="13" t="e">
        <f>S23+#REF!+S36</f>
        <v>#REF!</v>
      </c>
      <c r="T21" s="13" t="e">
        <f>T23+#REF!+T36</f>
        <v>#REF!</v>
      </c>
      <c r="U21" s="13" t="e">
        <f>U23+#REF!+U36</f>
        <v>#REF!</v>
      </c>
      <c r="V21" s="13" t="e">
        <f>V23+#REF!+V36</f>
        <v>#REF!</v>
      </c>
      <c r="X21" s="57">
        <f>X22</f>
        <v>2899.854</v>
      </c>
      <c r="Y21" s="88">
        <f t="shared" si="1"/>
        <v>81.74589840446524</v>
      </c>
      <c r="AA21" s="110"/>
      <c r="AB21" s="110"/>
      <c r="AC21" s="171"/>
    </row>
    <row r="22" spans="1:29" s="27" customFormat="1" ht="36" customHeight="1" outlineLevel="6">
      <c r="A22" s="22" t="s">
        <v>135</v>
      </c>
      <c r="B22" s="12" t="s">
        <v>19</v>
      </c>
      <c r="C22" s="12" t="s">
        <v>251</v>
      </c>
      <c r="D22" s="12" t="s">
        <v>5</v>
      </c>
      <c r="E22" s="12"/>
      <c r="F22" s="57">
        <f>F23+F36+F42</f>
        <v>3547.4</v>
      </c>
      <c r="G22" s="7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X22" s="57">
        <f>X23+X36+X42</f>
        <v>2899.854</v>
      </c>
      <c r="Y22" s="88">
        <f t="shared" si="1"/>
        <v>81.74589840446524</v>
      </c>
      <c r="AA22" s="110"/>
      <c r="AB22" s="110"/>
      <c r="AC22" s="171"/>
    </row>
    <row r="23" spans="1:29" s="27" customFormat="1" ht="47.25" outlineLevel="6">
      <c r="A23" s="37" t="s">
        <v>196</v>
      </c>
      <c r="B23" s="19" t="s">
        <v>19</v>
      </c>
      <c r="C23" s="19" t="s">
        <v>253</v>
      </c>
      <c r="D23" s="19" t="s">
        <v>5</v>
      </c>
      <c r="E23" s="19"/>
      <c r="F23" s="54">
        <f>F24+F28+F33+F30</f>
        <v>1906</v>
      </c>
      <c r="G23" s="78">
        <f aca="true" t="shared" si="5" ref="G23:V23">G26</f>
        <v>2414.5</v>
      </c>
      <c r="H23" s="7">
        <f t="shared" si="5"/>
        <v>2414.5</v>
      </c>
      <c r="I23" s="7">
        <f t="shared" si="5"/>
        <v>2414.5</v>
      </c>
      <c r="J23" s="7">
        <f t="shared" si="5"/>
        <v>2414.5</v>
      </c>
      <c r="K23" s="7">
        <f t="shared" si="5"/>
        <v>2414.5</v>
      </c>
      <c r="L23" s="7">
        <f t="shared" si="5"/>
        <v>2414.5</v>
      </c>
      <c r="M23" s="7">
        <f t="shared" si="5"/>
        <v>2414.5</v>
      </c>
      <c r="N23" s="7">
        <f t="shared" si="5"/>
        <v>2414.5</v>
      </c>
      <c r="O23" s="7">
        <f t="shared" si="5"/>
        <v>2414.5</v>
      </c>
      <c r="P23" s="7">
        <f t="shared" si="5"/>
        <v>2414.5</v>
      </c>
      <c r="Q23" s="7">
        <f t="shared" si="5"/>
        <v>2414.5</v>
      </c>
      <c r="R23" s="7">
        <f t="shared" si="5"/>
        <v>2414.5</v>
      </c>
      <c r="S23" s="7">
        <f t="shared" si="5"/>
        <v>2414.5</v>
      </c>
      <c r="T23" s="7">
        <f t="shared" si="5"/>
        <v>2414.5</v>
      </c>
      <c r="U23" s="7">
        <f t="shared" si="5"/>
        <v>2414.5</v>
      </c>
      <c r="V23" s="7">
        <f t="shared" si="5"/>
        <v>2414.5</v>
      </c>
      <c r="X23" s="54">
        <f>X24+X28+X33+X30</f>
        <v>1554.741</v>
      </c>
      <c r="Y23" s="88">
        <f t="shared" si="1"/>
        <v>81.57088142707241</v>
      </c>
      <c r="AA23" s="110"/>
      <c r="AB23" s="110"/>
      <c r="AC23" s="171"/>
    </row>
    <row r="24" spans="1:29" s="27" customFormat="1" ht="31.5" outlineLevel="6">
      <c r="A24" s="5" t="s">
        <v>94</v>
      </c>
      <c r="B24" s="6" t="s">
        <v>19</v>
      </c>
      <c r="C24" s="6" t="s">
        <v>253</v>
      </c>
      <c r="D24" s="6" t="s">
        <v>93</v>
      </c>
      <c r="E24" s="6"/>
      <c r="F24" s="55">
        <f>F25+F26+F27</f>
        <v>1801</v>
      </c>
      <c r="G24" s="7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55">
        <f>X25+X26+X27</f>
        <v>1533.018</v>
      </c>
      <c r="Y24" s="88">
        <f t="shared" si="1"/>
        <v>85.12037756801777</v>
      </c>
      <c r="AA24" s="110"/>
      <c r="AB24" s="110"/>
      <c r="AC24" s="171"/>
    </row>
    <row r="25" spans="1:29" s="27" customFormat="1" ht="31.5" outlineLevel="6">
      <c r="A25" s="33" t="s">
        <v>242</v>
      </c>
      <c r="B25" s="34" t="s">
        <v>19</v>
      </c>
      <c r="C25" s="34" t="s">
        <v>253</v>
      </c>
      <c r="D25" s="34" t="s">
        <v>91</v>
      </c>
      <c r="E25" s="34"/>
      <c r="F25" s="56">
        <v>1351</v>
      </c>
      <c r="G25" s="7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56">
        <v>1185.483</v>
      </c>
      <c r="Y25" s="88">
        <f t="shared" si="1"/>
        <v>87.74855662472243</v>
      </c>
      <c r="AA25" s="110"/>
      <c r="AB25" s="110"/>
      <c r="AC25" s="171"/>
    </row>
    <row r="26" spans="1:29" s="27" customFormat="1" ht="31.5" outlineLevel="6">
      <c r="A26" s="33" t="s">
        <v>247</v>
      </c>
      <c r="B26" s="34" t="s">
        <v>19</v>
      </c>
      <c r="C26" s="34" t="s">
        <v>253</v>
      </c>
      <c r="D26" s="34" t="s">
        <v>92</v>
      </c>
      <c r="E26" s="34"/>
      <c r="F26" s="56">
        <v>0</v>
      </c>
      <c r="G26" s="78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56">
        <v>0</v>
      </c>
      <c r="Y26" s="88">
        <v>0</v>
      </c>
      <c r="AA26" s="110"/>
      <c r="AB26" s="110"/>
      <c r="AC26" s="171"/>
    </row>
    <row r="27" spans="1:29" s="27" customFormat="1" ht="47.25" outlineLevel="6">
      <c r="A27" s="33" t="s">
        <v>243</v>
      </c>
      <c r="B27" s="34" t="s">
        <v>19</v>
      </c>
      <c r="C27" s="34" t="s">
        <v>253</v>
      </c>
      <c r="D27" s="34" t="s">
        <v>244</v>
      </c>
      <c r="E27" s="34"/>
      <c r="F27" s="56">
        <v>450</v>
      </c>
      <c r="G27" s="7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6">
        <v>347.535</v>
      </c>
      <c r="Y27" s="88">
        <f t="shared" si="1"/>
        <v>77.23</v>
      </c>
      <c r="AA27" s="111"/>
      <c r="AB27" s="111"/>
      <c r="AC27" s="175"/>
    </row>
    <row r="28" spans="1:29" s="27" customFormat="1" ht="20.25" customHeight="1" outlineLevel="6">
      <c r="A28" s="5" t="s">
        <v>95</v>
      </c>
      <c r="B28" s="6" t="s">
        <v>19</v>
      </c>
      <c r="C28" s="6" t="s">
        <v>253</v>
      </c>
      <c r="D28" s="6" t="s">
        <v>96</v>
      </c>
      <c r="E28" s="6"/>
      <c r="F28" s="55">
        <f>F29</f>
        <v>7.06</v>
      </c>
      <c r="G28" s="7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55">
        <f>X29</f>
        <v>7.06</v>
      </c>
      <c r="Y28" s="88">
        <f t="shared" si="1"/>
        <v>100</v>
      </c>
      <c r="AA28" s="110"/>
      <c r="AB28" s="110"/>
      <c r="AC28" s="171"/>
    </row>
    <row r="29" spans="1:29" s="27" customFormat="1" ht="31.5" outlineLevel="6">
      <c r="A29" s="33" t="s">
        <v>97</v>
      </c>
      <c r="B29" s="34" t="s">
        <v>19</v>
      </c>
      <c r="C29" s="34" t="s">
        <v>253</v>
      </c>
      <c r="D29" s="34" t="s">
        <v>98</v>
      </c>
      <c r="E29" s="34"/>
      <c r="F29" s="56">
        <v>7.06</v>
      </c>
      <c r="G29" s="7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56">
        <v>7.06</v>
      </c>
      <c r="Y29" s="88">
        <f t="shared" si="1"/>
        <v>100</v>
      </c>
      <c r="AA29" s="111"/>
      <c r="AB29" s="111"/>
      <c r="AC29" s="175"/>
    </row>
    <row r="30" spans="1:29" s="25" customFormat="1" ht="15.75" outlineLevel="6">
      <c r="A30" s="5" t="s">
        <v>346</v>
      </c>
      <c r="B30" s="6" t="s">
        <v>19</v>
      </c>
      <c r="C30" s="6" t="s">
        <v>253</v>
      </c>
      <c r="D30" s="6" t="s">
        <v>347</v>
      </c>
      <c r="E30" s="6"/>
      <c r="F30" s="55">
        <f>F31+F32</f>
        <v>92.94</v>
      </c>
      <c r="G30" s="7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5">
        <f>X31+X32</f>
        <v>12</v>
      </c>
      <c r="Y30" s="88">
        <f t="shared" si="1"/>
        <v>12.91155584247902</v>
      </c>
      <c r="AA30" s="108"/>
      <c r="AB30" s="108"/>
      <c r="AC30" s="172"/>
    </row>
    <row r="31" spans="1:29" s="25" customFormat="1" ht="15.75" outlineLevel="6">
      <c r="A31" s="33" t="s">
        <v>348</v>
      </c>
      <c r="B31" s="34" t="s">
        <v>19</v>
      </c>
      <c r="C31" s="34" t="s">
        <v>253</v>
      </c>
      <c r="D31" s="34" t="s">
        <v>349</v>
      </c>
      <c r="E31" s="34"/>
      <c r="F31" s="56">
        <v>92.94</v>
      </c>
      <c r="G31" s="7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6">
        <v>12</v>
      </c>
      <c r="Y31" s="88">
        <f t="shared" si="1"/>
        <v>12.91155584247902</v>
      </c>
      <c r="AA31" s="112"/>
      <c r="AB31" s="112"/>
      <c r="AC31" s="172"/>
    </row>
    <row r="32" spans="1:29" s="25" customFormat="1" ht="15.75" outlineLevel="6">
      <c r="A32" s="33" t="s">
        <v>232</v>
      </c>
      <c r="B32" s="34" t="s">
        <v>19</v>
      </c>
      <c r="C32" s="34" t="s">
        <v>253</v>
      </c>
      <c r="D32" s="34" t="s">
        <v>214</v>
      </c>
      <c r="E32" s="34"/>
      <c r="F32" s="56">
        <v>0</v>
      </c>
      <c r="G32" s="7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56">
        <v>0</v>
      </c>
      <c r="Y32" s="88">
        <v>0</v>
      </c>
      <c r="AA32" s="108"/>
      <c r="AB32" s="108"/>
      <c r="AC32" s="172"/>
    </row>
    <row r="33" spans="1:29" s="27" customFormat="1" ht="15.75" outlineLevel="6">
      <c r="A33" s="5" t="s">
        <v>99</v>
      </c>
      <c r="B33" s="6" t="s">
        <v>19</v>
      </c>
      <c r="C33" s="6" t="s">
        <v>253</v>
      </c>
      <c r="D33" s="6" t="s">
        <v>100</v>
      </c>
      <c r="E33" s="6"/>
      <c r="F33" s="55">
        <f>F34+F35</f>
        <v>5</v>
      </c>
      <c r="G33" s="7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55">
        <f>X34+X35</f>
        <v>2.663</v>
      </c>
      <c r="Y33" s="88">
        <f t="shared" si="1"/>
        <v>53.26</v>
      </c>
      <c r="AA33" s="110"/>
      <c r="AB33" s="110"/>
      <c r="AC33" s="171"/>
    </row>
    <row r="34" spans="1:29" s="27" customFormat="1" ht="21.75" customHeight="1" outlineLevel="6">
      <c r="A34" s="33" t="s">
        <v>101</v>
      </c>
      <c r="B34" s="34" t="s">
        <v>19</v>
      </c>
      <c r="C34" s="34" t="s">
        <v>253</v>
      </c>
      <c r="D34" s="34" t="s">
        <v>103</v>
      </c>
      <c r="E34" s="34"/>
      <c r="F34" s="56">
        <v>0</v>
      </c>
      <c r="G34" s="7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56">
        <v>0</v>
      </c>
      <c r="Y34" s="88">
        <v>0</v>
      </c>
      <c r="AA34" s="110"/>
      <c r="AB34" s="110"/>
      <c r="AC34" s="171"/>
    </row>
    <row r="35" spans="1:29" s="27" customFormat="1" ht="15.75" outlineLevel="6">
      <c r="A35" s="33" t="s">
        <v>102</v>
      </c>
      <c r="B35" s="34" t="s">
        <v>19</v>
      </c>
      <c r="C35" s="34" t="s">
        <v>253</v>
      </c>
      <c r="D35" s="34" t="s">
        <v>104</v>
      </c>
      <c r="E35" s="34"/>
      <c r="F35" s="56">
        <v>5</v>
      </c>
      <c r="G35" s="7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56">
        <v>2.663</v>
      </c>
      <c r="Y35" s="88">
        <f t="shared" si="1"/>
        <v>53.26</v>
      </c>
      <c r="AA35" s="111"/>
      <c r="AB35" s="111"/>
      <c r="AC35" s="171"/>
    </row>
    <row r="36" spans="1:29" s="25" customFormat="1" ht="31.5" customHeight="1" outlineLevel="6">
      <c r="A36" s="36" t="s">
        <v>197</v>
      </c>
      <c r="B36" s="19" t="s">
        <v>19</v>
      </c>
      <c r="C36" s="19" t="s">
        <v>254</v>
      </c>
      <c r="D36" s="19" t="s">
        <v>5</v>
      </c>
      <c r="E36" s="19"/>
      <c r="F36" s="54">
        <f>F37+F42</f>
        <v>1641.4</v>
      </c>
      <c r="G36" s="78">
        <f aca="true" t="shared" si="6" ref="G36:V36">G37</f>
        <v>96</v>
      </c>
      <c r="H36" s="7">
        <f t="shared" si="6"/>
        <v>96</v>
      </c>
      <c r="I36" s="7">
        <f t="shared" si="6"/>
        <v>96</v>
      </c>
      <c r="J36" s="7">
        <f t="shared" si="6"/>
        <v>96</v>
      </c>
      <c r="K36" s="7">
        <f t="shared" si="6"/>
        <v>96</v>
      </c>
      <c r="L36" s="7">
        <f t="shared" si="6"/>
        <v>96</v>
      </c>
      <c r="M36" s="7">
        <f t="shared" si="6"/>
        <v>96</v>
      </c>
      <c r="N36" s="7">
        <f t="shared" si="6"/>
        <v>96</v>
      </c>
      <c r="O36" s="7">
        <f t="shared" si="6"/>
        <v>96</v>
      </c>
      <c r="P36" s="7">
        <f t="shared" si="6"/>
        <v>96</v>
      </c>
      <c r="Q36" s="7">
        <f t="shared" si="6"/>
        <v>96</v>
      </c>
      <c r="R36" s="7">
        <f t="shared" si="6"/>
        <v>96</v>
      </c>
      <c r="S36" s="7">
        <f t="shared" si="6"/>
        <v>96</v>
      </c>
      <c r="T36" s="7">
        <f t="shared" si="6"/>
        <v>96</v>
      </c>
      <c r="U36" s="7">
        <f t="shared" si="6"/>
        <v>96</v>
      </c>
      <c r="V36" s="7">
        <f t="shared" si="6"/>
        <v>96</v>
      </c>
      <c r="X36" s="54">
        <f>X37+X42</f>
        <v>1345.1129999999998</v>
      </c>
      <c r="Y36" s="88">
        <f t="shared" si="1"/>
        <v>81.9491287924942</v>
      </c>
      <c r="AA36" s="108"/>
      <c r="AB36" s="108"/>
      <c r="AC36" s="172"/>
    </row>
    <row r="37" spans="1:29" s="25" customFormat="1" ht="31.5" outlineLevel="6">
      <c r="A37" s="5" t="s">
        <v>94</v>
      </c>
      <c r="B37" s="6" t="s">
        <v>19</v>
      </c>
      <c r="C37" s="6" t="s">
        <v>254</v>
      </c>
      <c r="D37" s="6" t="s">
        <v>93</v>
      </c>
      <c r="E37" s="6"/>
      <c r="F37" s="55">
        <f>F38+F39+F40+F41</f>
        <v>1641.4</v>
      </c>
      <c r="G37" s="78">
        <v>96</v>
      </c>
      <c r="H37" s="7">
        <v>96</v>
      </c>
      <c r="I37" s="7">
        <v>96</v>
      </c>
      <c r="J37" s="7">
        <v>96</v>
      </c>
      <c r="K37" s="7">
        <v>96</v>
      </c>
      <c r="L37" s="7">
        <v>96</v>
      </c>
      <c r="M37" s="7">
        <v>96</v>
      </c>
      <c r="N37" s="7">
        <v>96</v>
      </c>
      <c r="O37" s="7">
        <v>96</v>
      </c>
      <c r="P37" s="7">
        <v>96</v>
      </c>
      <c r="Q37" s="7">
        <v>96</v>
      </c>
      <c r="R37" s="7">
        <v>96</v>
      </c>
      <c r="S37" s="7">
        <v>96</v>
      </c>
      <c r="T37" s="7">
        <v>96</v>
      </c>
      <c r="U37" s="7">
        <v>96</v>
      </c>
      <c r="V37" s="7">
        <v>96</v>
      </c>
      <c r="X37" s="55">
        <f>X38+X39+X40+X41</f>
        <v>1345.1129999999998</v>
      </c>
      <c r="Y37" s="88">
        <f t="shared" si="1"/>
        <v>81.9491287924942</v>
      </c>
      <c r="AA37" s="108"/>
      <c r="AB37" s="108"/>
      <c r="AC37" s="172"/>
    </row>
    <row r="38" spans="1:29" s="25" customFormat="1" ht="31.5" outlineLevel="6">
      <c r="A38" s="33" t="s">
        <v>242</v>
      </c>
      <c r="B38" s="34" t="s">
        <v>19</v>
      </c>
      <c r="C38" s="34" t="s">
        <v>254</v>
      </c>
      <c r="D38" s="34" t="s">
        <v>91</v>
      </c>
      <c r="E38" s="34"/>
      <c r="F38" s="56">
        <v>1149.4</v>
      </c>
      <c r="G38" s="7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6">
        <v>970.564</v>
      </c>
      <c r="Y38" s="88">
        <f t="shared" si="1"/>
        <v>84.4409257003654</v>
      </c>
      <c r="AA38" s="112"/>
      <c r="AB38" s="112"/>
      <c r="AC38" s="174"/>
    </row>
    <row r="39" spans="1:29" s="25" customFormat="1" ht="31.5" outlineLevel="6">
      <c r="A39" s="33" t="s">
        <v>247</v>
      </c>
      <c r="B39" s="34" t="s">
        <v>19</v>
      </c>
      <c r="C39" s="34" t="s">
        <v>254</v>
      </c>
      <c r="D39" s="34" t="s">
        <v>92</v>
      </c>
      <c r="E39" s="34"/>
      <c r="F39" s="56">
        <v>0</v>
      </c>
      <c r="G39" s="7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56">
        <v>0</v>
      </c>
      <c r="Y39" s="88">
        <v>0</v>
      </c>
      <c r="AA39" s="108"/>
      <c r="AB39" s="108"/>
      <c r="AC39" s="172"/>
    </row>
    <row r="40" spans="1:29" s="25" customFormat="1" ht="63" outlineLevel="6">
      <c r="A40" s="33" t="s">
        <v>350</v>
      </c>
      <c r="B40" s="34" t="s">
        <v>19</v>
      </c>
      <c r="C40" s="34" t="s">
        <v>254</v>
      </c>
      <c r="D40" s="34" t="s">
        <v>351</v>
      </c>
      <c r="E40" s="34"/>
      <c r="F40" s="56">
        <v>192</v>
      </c>
      <c r="G40" s="7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56">
        <v>96</v>
      </c>
      <c r="Y40" s="88">
        <f t="shared" si="1"/>
        <v>50</v>
      </c>
      <c r="AA40" s="112"/>
      <c r="AB40" s="112"/>
      <c r="AC40" s="174"/>
    </row>
    <row r="41" spans="1:29" s="25" customFormat="1" ht="47.25" outlineLevel="6">
      <c r="A41" s="33" t="s">
        <v>243</v>
      </c>
      <c r="B41" s="34" t="s">
        <v>19</v>
      </c>
      <c r="C41" s="34" t="s">
        <v>254</v>
      </c>
      <c r="D41" s="34" t="s">
        <v>244</v>
      </c>
      <c r="E41" s="34"/>
      <c r="F41" s="56">
        <v>300</v>
      </c>
      <c r="G41" s="7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56">
        <v>278.549</v>
      </c>
      <c r="Y41" s="88">
        <f t="shared" si="1"/>
        <v>92.84966666666666</v>
      </c>
      <c r="AA41" s="112"/>
      <c r="AB41" s="112"/>
      <c r="AC41" s="174"/>
    </row>
    <row r="42" spans="1:29" s="25" customFormat="1" ht="15.75" outlineLevel="6">
      <c r="A42" s="36" t="s">
        <v>137</v>
      </c>
      <c r="B42" s="19" t="s">
        <v>19</v>
      </c>
      <c r="C42" s="19" t="s">
        <v>255</v>
      </c>
      <c r="D42" s="19" t="s">
        <v>5</v>
      </c>
      <c r="E42" s="19"/>
      <c r="F42" s="54">
        <f>F43</f>
        <v>0</v>
      </c>
      <c r="G42" s="7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54">
        <f>X43</f>
        <v>0</v>
      </c>
      <c r="Y42" s="88">
        <v>0</v>
      </c>
      <c r="AA42" s="108"/>
      <c r="AB42" s="108"/>
      <c r="AC42" s="172"/>
    </row>
    <row r="43" spans="1:29" s="25" customFormat="1" ht="15.75" outlineLevel="6">
      <c r="A43" s="5" t="s">
        <v>109</v>
      </c>
      <c r="B43" s="6" t="s">
        <v>19</v>
      </c>
      <c r="C43" s="6" t="s">
        <v>255</v>
      </c>
      <c r="D43" s="6" t="s">
        <v>215</v>
      </c>
      <c r="E43" s="6"/>
      <c r="F43" s="55">
        <v>0</v>
      </c>
      <c r="G43" s="7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55">
        <v>0</v>
      </c>
      <c r="Y43" s="88">
        <v>0</v>
      </c>
      <c r="AA43" s="108"/>
      <c r="AB43" s="108"/>
      <c r="AC43" s="172"/>
    </row>
    <row r="44" spans="1:29" s="25" customFormat="1" ht="49.5" customHeight="1" outlineLevel="3">
      <c r="A44" s="8" t="s">
        <v>28</v>
      </c>
      <c r="B44" s="9" t="s">
        <v>7</v>
      </c>
      <c r="C44" s="9" t="s">
        <v>249</v>
      </c>
      <c r="D44" s="9" t="s">
        <v>5</v>
      </c>
      <c r="E44" s="9"/>
      <c r="F44" s="53">
        <f>F45</f>
        <v>7125.5779299999995</v>
      </c>
      <c r="G44" s="139">
        <f aca="true" t="shared" si="7" ref="G44:V47">G45</f>
        <v>8918.7</v>
      </c>
      <c r="H44" s="53">
        <f t="shared" si="7"/>
        <v>8918.7</v>
      </c>
      <c r="I44" s="53">
        <f t="shared" si="7"/>
        <v>8918.7</v>
      </c>
      <c r="J44" s="53">
        <f t="shared" si="7"/>
        <v>8918.7</v>
      </c>
      <c r="K44" s="53">
        <f t="shared" si="7"/>
        <v>8918.7</v>
      </c>
      <c r="L44" s="53">
        <f t="shared" si="7"/>
        <v>8918.7</v>
      </c>
      <c r="M44" s="53">
        <f t="shared" si="7"/>
        <v>8918.7</v>
      </c>
      <c r="N44" s="53">
        <f t="shared" si="7"/>
        <v>8918.7</v>
      </c>
      <c r="O44" s="53">
        <f t="shared" si="7"/>
        <v>8918.7</v>
      </c>
      <c r="P44" s="53">
        <f t="shared" si="7"/>
        <v>8918.7</v>
      </c>
      <c r="Q44" s="53">
        <f t="shared" si="7"/>
        <v>8918.7</v>
      </c>
      <c r="R44" s="53">
        <f t="shared" si="7"/>
        <v>8918.7</v>
      </c>
      <c r="S44" s="53">
        <f t="shared" si="7"/>
        <v>8918.7</v>
      </c>
      <c r="T44" s="53">
        <f t="shared" si="7"/>
        <v>8918.7</v>
      </c>
      <c r="U44" s="53">
        <f t="shared" si="7"/>
        <v>8918.7</v>
      </c>
      <c r="V44" s="53">
        <f t="shared" si="7"/>
        <v>8918.7</v>
      </c>
      <c r="W44" s="140"/>
      <c r="X44" s="53">
        <f>X45</f>
        <v>5579.2609999999995</v>
      </c>
      <c r="Y44" s="88">
        <f t="shared" si="1"/>
        <v>78.2990664730545</v>
      </c>
      <c r="AA44" s="108"/>
      <c r="AB44" s="108"/>
      <c r="AC44" s="172"/>
    </row>
    <row r="45" spans="1:29" s="25" customFormat="1" ht="33.75" customHeight="1" outlineLevel="3">
      <c r="A45" s="22" t="s">
        <v>133</v>
      </c>
      <c r="B45" s="12" t="s">
        <v>7</v>
      </c>
      <c r="C45" s="12" t="s">
        <v>250</v>
      </c>
      <c r="D45" s="12" t="s">
        <v>5</v>
      </c>
      <c r="E45" s="12"/>
      <c r="F45" s="57">
        <f>F46</f>
        <v>7125.5779299999995</v>
      </c>
      <c r="G45" s="136">
        <f aca="true" t="shared" si="8" ref="G45:V45">G47</f>
        <v>8918.7</v>
      </c>
      <c r="H45" s="57">
        <f t="shared" si="8"/>
        <v>8918.7</v>
      </c>
      <c r="I45" s="57">
        <f t="shared" si="8"/>
        <v>8918.7</v>
      </c>
      <c r="J45" s="57">
        <f t="shared" si="8"/>
        <v>8918.7</v>
      </c>
      <c r="K45" s="57">
        <f t="shared" si="8"/>
        <v>8918.7</v>
      </c>
      <c r="L45" s="57">
        <f t="shared" si="8"/>
        <v>8918.7</v>
      </c>
      <c r="M45" s="57">
        <f t="shared" si="8"/>
        <v>8918.7</v>
      </c>
      <c r="N45" s="57">
        <f t="shared" si="8"/>
        <v>8918.7</v>
      </c>
      <c r="O45" s="57">
        <f t="shared" si="8"/>
        <v>8918.7</v>
      </c>
      <c r="P45" s="57">
        <f t="shared" si="8"/>
        <v>8918.7</v>
      </c>
      <c r="Q45" s="57">
        <f t="shared" si="8"/>
        <v>8918.7</v>
      </c>
      <c r="R45" s="57">
        <f t="shared" si="8"/>
        <v>8918.7</v>
      </c>
      <c r="S45" s="57">
        <f t="shared" si="8"/>
        <v>8918.7</v>
      </c>
      <c r="T45" s="57">
        <f t="shared" si="8"/>
        <v>8918.7</v>
      </c>
      <c r="U45" s="57">
        <f t="shared" si="8"/>
        <v>8918.7</v>
      </c>
      <c r="V45" s="57">
        <f t="shared" si="8"/>
        <v>8918.7</v>
      </c>
      <c r="W45" s="140"/>
      <c r="X45" s="57">
        <f>X46</f>
        <v>5579.2609999999995</v>
      </c>
      <c r="Y45" s="88">
        <f t="shared" si="1"/>
        <v>78.2990664730545</v>
      </c>
      <c r="AA45" s="108"/>
      <c r="AB45" s="108"/>
      <c r="AC45" s="172"/>
    </row>
    <row r="46" spans="1:29" s="25" customFormat="1" ht="37.5" customHeight="1" outlineLevel="3">
      <c r="A46" s="22" t="s">
        <v>135</v>
      </c>
      <c r="B46" s="12" t="s">
        <v>7</v>
      </c>
      <c r="C46" s="12" t="s">
        <v>251</v>
      </c>
      <c r="D46" s="12" t="s">
        <v>5</v>
      </c>
      <c r="E46" s="12"/>
      <c r="F46" s="57">
        <f>F47</f>
        <v>7125.5779299999995</v>
      </c>
      <c r="G46" s="13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140"/>
      <c r="X46" s="57">
        <f>X47</f>
        <v>5579.2609999999995</v>
      </c>
      <c r="Y46" s="88">
        <f t="shared" si="1"/>
        <v>78.2990664730545</v>
      </c>
      <c r="AA46" s="108"/>
      <c r="AB46" s="108"/>
      <c r="AC46" s="172"/>
    </row>
    <row r="47" spans="1:29" s="25" customFormat="1" ht="47.25" outlineLevel="4">
      <c r="A47" s="37" t="s">
        <v>196</v>
      </c>
      <c r="B47" s="19" t="s">
        <v>7</v>
      </c>
      <c r="C47" s="19" t="s">
        <v>253</v>
      </c>
      <c r="D47" s="19" t="s">
        <v>5</v>
      </c>
      <c r="E47" s="19"/>
      <c r="F47" s="54">
        <f>F48+F52+F54</f>
        <v>7125.5779299999995</v>
      </c>
      <c r="G47" s="138">
        <f t="shared" si="7"/>
        <v>8918.7</v>
      </c>
      <c r="H47" s="55">
        <f t="shared" si="7"/>
        <v>8918.7</v>
      </c>
      <c r="I47" s="55">
        <f t="shared" si="7"/>
        <v>8918.7</v>
      </c>
      <c r="J47" s="55">
        <f t="shared" si="7"/>
        <v>8918.7</v>
      </c>
      <c r="K47" s="55">
        <f t="shared" si="7"/>
        <v>8918.7</v>
      </c>
      <c r="L47" s="55">
        <f t="shared" si="7"/>
        <v>8918.7</v>
      </c>
      <c r="M47" s="55">
        <f t="shared" si="7"/>
        <v>8918.7</v>
      </c>
      <c r="N47" s="55">
        <f t="shared" si="7"/>
        <v>8918.7</v>
      </c>
      <c r="O47" s="55">
        <f t="shared" si="7"/>
        <v>8918.7</v>
      </c>
      <c r="P47" s="55">
        <f t="shared" si="7"/>
        <v>8918.7</v>
      </c>
      <c r="Q47" s="55">
        <f t="shared" si="7"/>
        <v>8918.7</v>
      </c>
      <c r="R47" s="55">
        <f t="shared" si="7"/>
        <v>8918.7</v>
      </c>
      <c r="S47" s="55">
        <f t="shared" si="7"/>
        <v>8918.7</v>
      </c>
      <c r="T47" s="55">
        <f t="shared" si="7"/>
        <v>8918.7</v>
      </c>
      <c r="U47" s="55">
        <f t="shared" si="7"/>
        <v>8918.7</v>
      </c>
      <c r="V47" s="55">
        <f t="shared" si="7"/>
        <v>8918.7</v>
      </c>
      <c r="W47" s="140"/>
      <c r="X47" s="54">
        <f>X48+X52+X54</f>
        <v>5579.2609999999995</v>
      </c>
      <c r="Y47" s="88">
        <f t="shared" si="1"/>
        <v>78.2990664730545</v>
      </c>
      <c r="AA47" s="108"/>
      <c r="AB47" s="108"/>
      <c r="AC47" s="172"/>
    </row>
    <row r="48" spans="1:29" s="25" customFormat="1" ht="31.5" outlineLevel="5">
      <c r="A48" s="5" t="s">
        <v>94</v>
      </c>
      <c r="B48" s="6" t="s">
        <v>7</v>
      </c>
      <c r="C48" s="6" t="s">
        <v>253</v>
      </c>
      <c r="D48" s="6" t="s">
        <v>93</v>
      </c>
      <c r="E48" s="6"/>
      <c r="F48" s="55">
        <f>F49+F50+F51</f>
        <v>6972.4</v>
      </c>
      <c r="G48" s="138">
        <v>8918.7</v>
      </c>
      <c r="H48" s="55">
        <v>8918.7</v>
      </c>
      <c r="I48" s="55">
        <v>8918.7</v>
      </c>
      <c r="J48" s="55">
        <v>8918.7</v>
      </c>
      <c r="K48" s="55">
        <v>8918.7</v>
      </c>
      <c r="L48" s="55">
        <v>8918.7</v>
      </c>
      <c r="M48" s="55">
        <v>8918.7</v>
      </c>
      <c r="N48" s="55">
        <v>8918.7</v>
      </c>
      <c r="O48" s="55">
        <v>8918.7</v>
      </c>
      <c r="P48" s="55">
        <v>8918.7</v>
      </c>
      <c r="Q48" s="55">
        <v>8918.7</v>
      </c>
      <c r="R48" s="55">
        <v>8918.7</v>
      </c>
      <c r="S48" s="55">
        <v>8918.7</v>
      </c>
      <c r="T48" s="55">
        <v>8918.7</v>
      </c>
      <c r="U48" s="55">
        <v>8918.7</v>
      </c>
      <c r="V48" s="55">
        <v>8918.7</v>
      </c>
      <c r="W48" s="140"/>
      <c r="X48" s="55">
        <f>X49+X50+X51</f>
        <v>5489.325999999999</v>
      </c>
      <c r="Y48" s="88">
        <f t="shared" si="1"/>
        <v>78.72936148241637</v>
      </c>
      <c r="AA48" s="108"/>
      <c r="AB48" s="108"/>
      <c r="AC48" s="172"/>
    </row>
    <row r="49" spans="1:29" s="25" customFormat="1" ht="31.5" outlineLevel="5">
      <c r="A49" s="33" t="s">
        <v>242</v>
      </c>
      <c r="B49" s="34" t="s">
        <v>7</v>
      </c>
      <c r="C49" s="34" t="s">
        <v>253</v>
      </c>
      <c r="D49" s="34" t="s">
        <v>91</v>
      </c>
      <c r="E49" s="34"/>
      <c r="F49" s="56">
        <v>5242.4</v>
      </c>
      <c r="G49" s="138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40"/>
      <c r="X49" s="56">
        <v>4219.538</v>
      </c>
      <c r="Y49" s="88">
        <f t="shared" si="1"/>
        <v>80.4886693117656</v>
      </c>
      <c r="AA49" s="112"/>
      <c r="AB49" s="112"/>
      <c r="AC49" s="174"/>
    </row>
    <row r="50" spans="1:29" s="25" customFormat="1" ht="31.5" outlineLevel="5">
      <c r="A50" s="33" t="s">
        <v>247</v>
      </c>
      <c r="B50" s="34" t="s">
        <v>7</v>
      </c>
      <c r="C50" s="34" t="s">
        <v>253</v>
      </c>
      <c r="D50" s="34" t="s">
        <v>92</v>
      </c>
      <c r="E50" s="34"/>
      <c r="F50" s="56">
        <v>10</v>
      </c>
      <c r="G50" s="138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40"/>
      <c r="X50" s="56">
        <v>0</v>
      </c>
      <c r="Y50" s="88">
        <f t="shared" si="1"/>
        <v>0</v>
      </c>
      <c r="AA50" s="112"/>
      <c r="AB50" s="112"/>
      <c r="AC50" s="172"/>
    </row>
    <row r="51" spans="1:29" s="25" customFormat="1" ht="47.25" outlineLevel="5">
      <c r="A51" s="33" t="s">
        <v>243</v>
      </c>
      <c r="B51" s="34" t="s">
        <v>7</v>
      </c>
      <c r="C51" s="34" t="s">
        <v>253</v>
      </c>
      <c r="D51" s="34" t="s">
        <v>244</v>
      </c>
      <c r="E51" s="34"/>
      <c r="F51" s="56">
        <v>1720</v>
      </c>
      <c r="G51" s="138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140"/>
      <c r="X51" s="56">
        <v>1269.788</v>
      </c>
      <c r="Y51" s="88">
        <f t="shared" si="1"/>
        <v>73.82488372093023</v>
      </c>
      <c r="AA51" s="112"/>
      <c r="AB51" s="112"/>
      <c r="AC51" s="174"/>
    </row>
    <row r="52" spans="1:29" s="25" customFormat="1" ht="15.75" outlineLevel="5">
      <c r="A52" s="5" t="s">
        <v>95</v>
      </c>
      <c r="B52" s="6" t="s">
        <v>7</v>
      </c>
      <c r="C52" s="6" t="s">
        <v>253</v>
      </c>
      <c r="D52" s="6" t="s">
        <v>96</v>
      </c>
      <c r="E52" s="6"/>
      <c r="F52" s="55">
        <f>F53</f>
        <v>7.67793</v>
      </c>
      <c r="G52" s="138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140"/>
      <c r="X52" s="55">
        <f>X53</f>
        <v>0</v>
      </c>
      <c r="Y52" s="88">
        <f t="shared" si="1"/>
        <v>0</v>
      </c>
      <c r="AA52" s="108"/>
      <c r="AB52" s="108"/>
      <c r="AC52" s="172"/>
    </row>
    <row r="53" spans="1:29" s="25" customFormat="1" ht="31.5" outlineLevel="5">
      <c r="A53" s="33" t="s">
        <v>97</v>
      </c>
      <c r="B53" s="34" t="s">
        <v>7</v>
      </c>
      <c r="C53" s="34" t="s">
        <v>253</v>
      </c>
      <c r="D53" s="34" t="s">
        <v>98</v>
      </c>
      <c r="E53" s="34"/>
      <c r="F53" s="56">
        <v>7.67793</v>
      </c>
      <c r="G53" s="138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140"/>
      <c r="X53" s="56">
        <v>0</v>
      </c>
      <c r="Y53" s="88">
        <f t="shared" si="1"/>
        <v>0</v>
      </c>
      <c r="AA53" s="112"/>
      <c r="AB53" s="112"/>
      <c r="AC53" s="172"/>
    </row>
    <row r="54" spans="1:29" s="25" customFormat="1" ht="15.75" outlineLevel="5">
      <c r="A54" s="5" t="s">
        <v>99</v>
      </c>
      <c r="B54" s="6" t="s">
        <v>7</v>
      </c>
      <c r="C54" s="6" t="s">
        <v>253</v>
      </c>
      <c r="D54" s="6" t="s">
        <v>100</v>
      </c>
      <c r="E54" s="6"/>
      <c r="F54" s="55">
        <f>F55+F56+F57</f>
        <v>145.5</v>
      </c>
      <c r="G54" s="138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140"/>
      <c r="X54" s="55">
        <f>X55+X56+X57</f>
        <v>89.935</v>
      </c>
      <c r="Y54" s="88">
        <f t="shared" si="1"/>
        <v>61.81099656357388</v>
      </c>
      <c r="AA54" s="108"/>
      <c r="AB54" s="108"/>
      <c r="AC54" s="172"/>
    </row>
    <row r="55" spans="1:29" s="25" customFormat="1" ht="15.75" outlineLevel="5">
      <c r="A55" s="33" t="s">
        <v>101</v>
      </c>
      <c r="B55" s="34" t="s">
        <v>7</v>
      </c>
      <c r="C55" s="34" t="s">
        <v>253</v>
      </c>
      <c r="D55" s="34" t="s">
        <v>103</v>
      </c>
      <c r="E55" s="34"/>
      <c r="F55" s="56">
        <v>11.2</v>
      </c>
      <c r="G55" s="138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140"/>
      <c r="X55" s="56">
        <v>3.185</v>
      </c>
      <c r="Y55" s="88">
        <f t="shared" si="1"/>
        <v>28.437500000000004</v>
      </c>
      <c r="AA55" s="112"/>
      <c r="AB55" s="112"/>
      <c r="AC55" s="172"/>
    </row>
    <row r="56" spans="1:29" s="25" customFormat="1" ht="15.75" outlineLevel="5">
      <c r="A56" s="33" t="s">
        <v>102</v>
      </c>
      <c r="B56" s="34" t="s">
        <v>7</v>
      </c>
      <c r="C56" s="34" t="s">
        <v>253</v>
      </c>
      <c r="D56" s="34" t="s">
        <v>104</v>
      </c>
      <c r="E56" s="34"/>
      <c r="F56" s="56">
        <v>40</v>
      </c>
      <c r="G56" s="138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140"/>
      <c r="X56" s="56">
        <v>18.71</v>
      </c>
      <c r="Y56" s="88">
        <f t="shared" si="1"/>
        <v>46.775</v>
      </c>
      <c r="AA56" s="112"/>
      <c r="AB56" s="112"/>
      <c r="AC56" s="172"/>
    </row>
    <row r="57" spans="1:29" s="25" customFormat="1" ht="15.75" outlineLevel="5">
      <c r="A57" s="33" t="s">
        <v>353</v>
      </c>
      <c r="B57" s="34" t="s">
        <v>7</v>
      </c>
      <c r="C57" s="34" t="s">
        <v>253</v>
      </c>
      <c r="D57" s="34" t="s">
        <v>352</v>
      </c>
      <c r="E57" s="34"/>
      <c r="F57" s="56">
        <v>94.3</v>
      </c>
      <c r="G57" s="138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140"/>
      <c r="X57" s="56">
        <v>68.04</v>
      </c>
      <c r="Y57" s="88">
        <f t="shared" si="1"/>
        <v>72.15270413573703</v>
      </c>
      <c r="AA57" s="112"/>
      <c r="AB57" s="112"/>
      <c r="AC57" s="172"/>
    </row>
    <row r="58" spans="1:29" s="25" customFormat="1" ht="15.75" outlineLevel="5">
      <c r="A58" s="8" t="s">
        <v>192</v>
      </c>
      <c r="B58" s="9" t="s">
        <v>193</v>
      </c>
      <c r="C58" s="9" t="s">
        <v>249</v>
      </c>
      <c r="D58" s="9" t="s">
        <v>5</v>
      </c>
      <c r="E58" s="9"/>
      <c r="F58" s="53">
        <f>F59</f>
        <v>431.262</v>
      </c>
      <c r="G58" s="138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140"/>
      <c r="X58" s="53">
        <f>X59</f>
        <v>336.15</v>
      </c>
      <c r="Y58" s="88">
        <f t="shared" si="1"/>
        <v>77.94565716432238</v>
      </c>
      <c r="AA58" s="108"/>
      <c r="AB58" s="108"/>
      <c r="AC58" s="172"/>
    </row>
    <row r="59" spans="1:29" s="25" customFormat="1" ht="31.5" outlineLevel="5">
      <c r="A59" s="22" t="s">
        <v>133</v>
      </c>
      <c r="B59" s="9" t="s">
        <v>193</v>
      </c>
      <c r="C59" s="9" t="s">
        <v>250</v>
      </c>
      <c r="D59" s="9" t="s">
        <v>5</v>
      </c>
      <c r="E59" s="9"/>
      <c r="F59" s="53">
        <f>F60</f>
        <v>431.262</v>
      </c>
      <c r="G59" s="13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140"/>
      <c r="X59" s="53">
        <f>X60</f>
        <v>336.15</v>
      </c>
      <c r="Y59" s="88">
        <f t="shared" si="1"/>
        <v>77.94565716432238</v>
      </c>
      <c r="AA59" s="108"/>
      <c r="AB59" s="108"/>
      <c r="AC59" s="172"/>
    </row>
    <row r="60" spans="1:29" s="25" customFormat="1" ht="31.5" outlineLevel="5">
      <c r="A60" s="22" t="s">
        <v>135</v>
      </c>
      <c r="B60" s="9" t="s">
        <v>193</v>
      </c>
      <c r="C60" s="9" t="s">
        <v>251</v>
      </c>
      <c r="D60" s="9" t="s">
        <v>5</v>
      </c>
      <c r="E60" s="9"/>
      <c r="F60" s="53">
        <f>F61</f>
        <v>431.262</v>
      </c>
      <c r="G60" s="13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140"/>
      <c r="X60" s="53">
        <f>X61</f>
        <v>336.15</v>
      </c>
      <c r="Y60" s="88">
        <f t="shared" si="1"/>
        <v>77.94565716432238</v>
      </c>
      <c r="AA60" s="108"/>
      <c r="AB60" s="108"/>
      <c r="AC60" s="172"/>
    </row>
    <row r="61" spans="1:29" s="25" customFormat="1" ht="31.5" outlineLevel="5">
      <c r="A61" s="36" t="s">
        <v>194</v>
      </c>
      <c r="B61" s="19" t="s">
        <v>193</v>
      </c>
      <c r="C61" s="19" t="s">
        <v>256</v>
      </c>
      <c r="D61" s="19" t="s">
        <v>5</v>
      </c>
      <c r="E61" s="19"/>
      <c r="F61" s="54">
        <f>F62</f>
        <v>431.262</v>
      </c>
      <c r="G61" s="13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140"/>
      <c r="X61" s="54">
        <f>X62</f>
        <v>336.15</v>
      </c>
      <c r="Y61" s="88">
        <f t="shared" si="1"/>
        <v>77.94565716432238</v>
      </c>
      <c r="AA61" s="108"/>
      <c r="AB61" s="108"/>
      <c r="AC61" s="172"/>
    </row>
    <row r="62" spans="1:29" s="25" customFormat="1" ht="15.75" outlineLevel="5">
      <c r="A62" s="5" t="s">
        <v>95</v>
      </c>
      <c r="B62" s="6" t="s">
        <v>193</v>
      </c>
      <c r="C62" s="6" t="s">
        <v>256</v>
      </c>
      <c r="D62" s="6" t="s">
        <v>96</v>
      </c>
      <c r="E62" s="6"/>
      <c r="F62" s="55">
        <f>F63</f>
        <v>431.262</v>
      </c>
      <c r="G62" s="13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140"/>
      <c r="X62" s="55">
        <f>X63</f>
        <v>336.15</v>
      </c>
      <c r="Y62" s="88">
        <f t="shared" si="1"/>
        <v>77.94565716432238</v>
      </c>
      <c r="AA62" s="108"/>
      <c r="AB62" s="108"/>
      <c r="AC62" s="172"/>
    </row>
    <row r="63" spans="1:29" s="25" customFormat="1" ht="31.5" outlineLevel="5">
      <c r="A63" s="33" t="s">
        <v>97</v>
      </c>
      <c r="B63" s="34" t="s">
        <v>193</v>
      </c>
      <c r="C63" s="34" t="s">
        <v>256</v>
      </c>
      <c r="D63" s="34" t="s">
        <v>98</v>
      </c>
      <c r="E63" s="34"/>
      <c r="F63" s="56">
        <v>431.262</v>
      </c>
      <c r="G63" s="13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140"/>
      <c r="X63" s="56">
        <v>336.15</v>
      </c>
      <c r="Y63" s="88">
        <f t="shared" si="1"/>
        <v>77.94565716432238</v>
      </c>
      <c r="AA63" s="112"/>
      <c r="AB63" s="112"/>
      <c r="AC63" s="174"/>
    </row>
    <row r="64" spans="1:29" s="25" customFormat="1" ht="50.25" customHeight="1" outlineLevel="3">
      <c r="A64" s="8" t="s">
        <v>29</v>
      </c>
      <c r="B64" s="9" t="s">
        <v>8</v>
      </c>
      <c r="C64" s="9" t="s">
        <v>249</v>
      </c>
      <c r="D64" s="9" t="s">
        <v>5</v>
      </c>
      <c r="E64" s="9"/>
      <c r="F64" s="53">
        <f>F65</f>
        <v>5388.334</v>
      </c>
      <c r="G64" s="139">
        <f aca="true" t="shared" si="9" ref="G64:V67">G65</f>
        <v>3284.2</v>
      </c>
      <c r="H64" s="53">
        <f t="shared" si="9"/>
        <v>3284.2</v>
      </c>
      <c r="I64" s="53">
        <f t="shared" si="9"/>
        <v>3284.2</v>
      </c>
      <c r="J64" s="53">
        <f t="shared" si="9"/>
        <v>3284.2</v>
      </c>
      <c r="K64" s="53">
        <f t="shared" si="9"/>
        <v>3284.2</v>
      </c>
      <c r="L64" s="53">
        <f t="shared" si="9"/>
        <v>3284.2</v>
      </c>
      <c r="M64" s="53">
        <f t="shared" si="9"/>
        <v>3284.2</v>
      </c>
      <c r="N64" s="53">
        <f t="shared" si="9"/>
        <v>3284.2</v>
      </c>
      <c r="O64" s="53">
        <f t="shared" si="9"/>
        <v>3284.2</v>
      </c>
      <c r="P64" s="53">
        <f t="shared" si="9"/>
        <v>3284.2</v>
      </c>
      <c r="Q64" s="53">
        <f t="shared" si="9"/>
        <v>3284.2</v>
      </c>
      <c r="R64" s="53">
        <f t="shared" si="9"/>
        <v>3284.2</v>
      </c>
      <c r="S64" s="53">
        <f t="shared" si="9"/>
        <v>3284.2</v>
      </c>
      <c r="T64" s="53">
        <f t="shared" si="9"/>
        <v>3284.2</v>
      </c>
      <c r="U64" s="53">
        <f t="shared" si="9"/>
        <v>3284.2</v>
      </c>
      <c r="V64" s="53">
        <f t="shared" si="9"/>
        <v>3284.2</v>
      </c>
      <c r="W64" s="140"/>
      <c r="X64" s="53">
        <f>X65</f>
        <v>4300.323</v>
      </c>
      <c r="Y64" s="88">
        <f t="shared" si="1"/>
        <v>79.80802600581183</v>
      </c>
      <c r="AA64" s="108"/>
      <c r="AB64" s="108"/>
      <c r="AC64" s="172"/>
    </row>
    <row r="65" spans="1:29" s="25" customFormat="1" ht="31.5" outlineLevel="3">
      <c r="A65" s="22" t="s">
        <v>133</v>
      </c>
      <c r="B65" s="12" t="s">
        <v>8</v>
      </c>
      <c r="C65" s="12" t="s">
        <v>250</v>
      </c>
      <c r="D65" s="12" t="s">
        <v>5</v>
      </c>
      <c r="E65" s="12"/>
      <c r="F65" s="57">
        <f>F66</f>
        <v>5388.334</v>
      </c>
      <c r="G65" s="136">
        <f aca="true" t="shared" si="10" ref="G65:V65">G67</f>
        <v>3284.2</v>
      </c>
      <c r="H65" s="57">
        <f t="shared" si="10"/>
        <v>3284.2</v>
      </c>
      <c r="I65" s="57">
        <f t="shared" si="10"/>
        <v>3284.2</v>
      </c>
      <c r="J65" s="57">
        <f t="shared" si="10"/>
        <v>3284.2</v>
      </c>
      <c r="K65" s="57">
        <f t="shared" si="10"/>
        <v>3284.2</v>
      </c>
      <c r="L65" s="57">
        <f t="shared" si="10"/>
        <v>3284.2</v>
      </c>
      <c r="M65" s="57">
        <f t="shared" si="10"/>
        <v>3284.2</v>
      </c>
      <c r="N65" s="57">
        <f t="shared" si="10"/>
        <v>3284.2</v>
      </c>
      <c r="O65" s="57">
        <f t="shared" si="10"/>
        <v>3284.2</v>
      </c>
      <c r="P65" s="57">
        <f t="shared" si="10"/>
        <v>3284.2</v>
      </c>
      <c r="Q65" s="57">
        <f t="shared" si="10"/>
        <v>3284.2</v>
      </c>
      <c r="R65" s="57">
        <f t="shared" si="10"/>
        <v>3284.2</v>
      </c>
      <c r="S65" s="57">
        <f t="shared" si="10"/>
        <v>3284.2</v>
      </c>
      <c r="T65" s="57">
        <f t="shared" si="10"/>
        <v>3284.2</v>
      </c>
      <c r="U65" s="57">
        <f t="shared" si="10"/>
        <v>3284.2</v>
      </c>
      <c r="V65" s="57">
        <f t="shared" si="10"/>
        <v>3284.2</v>
      </c>
      <c r="W65" s="140"/>
      <c r="X65" s="57">
        <f>X66</f>
        <v>4300.323</v>
      </c>
      <c r="Y65" s="88">
        <f t="shared" si="1"/>
        <v>79.80802600581183</v>
      </c>
      <c r="AA65" s="108"/>
      <c r="AB65" s="108"/>
      <c r="AC65" s="172"/>
    </row>
    <row r="66" spans="1:29" s="25" customFormat="1" ht="31.5" outlineLevel="3">
      <c r="A66" s="22" t="s">
        <v>135</v>
      </c>
      <c r="B66" s="12" t="s">
        <v>8</v>
      </c>
      <c r="C66" s="12" t="s">
        <v>251</v>
      </c>
      <c r="D66" s="12" t="s">
        <v>5</v>
      </c>
      <c r="E66" s="12"/>
      <c r="F66" s="57">
        <f>F67</f>
        <v>5388.334</v>
      </c>
      <c r="G66" s="136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140"/>
      <c r="X66" s="57">
        <f>X67</f>
        <v>4300.323</v>
      </c>
      <c r="Y66" s="88">
        <f t="shared" si="1"/>
        <v>79.80802600581183</v>
      </c>
      <c r="AA66" s="108"/>
      <c r="AB66" s="108"/>
      <c r="AC66" s="172"/>
    </row>
    <row r="67" spans="1:29" s="25" customFormat="1" ht="47.25" outlineLevel="4">
      <c r="A67" s="37" t="s">
        <v>196</v>
      </c>
      <c r="B67" s="19" t="s">
        <v>8</v>
      </c>
      <c r="C67" s="19" t="s">
        <v>253</v>
      </c>
      <c r="D67" s="19" t="s">
        <v>5</v>
      </c>
      <c r="E67" s="19"/>
      <c r="F67" s="54">
        <f>F68</f>
        <v>5388.334</v>
      </c>
      <c r="G67" s="138">
        <f t="shared" si="9"/>
        <v>3284.2</v>
      </c>
      <c r="H67" s="55">
        <f t="shared" si="9"/>
        <v>3284.2</v>
      </c>
      <c r="I67" s="55">
        <f t="shared" si="9"/>
        <v>3284.2</v>
      </c>
      <c r="J67" s="55">
        <f t="shared" si="9"/>
        <v>3284.2</v>
      </c>
      <c r="K67" s="55">
        <f t="shared" si="9"/>
        <v>3284.2</v>
      </c>
      <c r="L67" s="55">
        <f t="shared" si="9"/>
        <v>3284.2</v>
      </c>
      <c r="M67" s="55">
        <f t="shared" si="9"/>
        <v>3284.2</v>
      </c>
      <c r="N67" s="55">
        <f t="shared" si="9"/>
        <v>3284.2</v>
      </c>
      <c r="O67" s="55">
        <f t="shared" si="9"/>
        <v>3284.2</v>
      </c>
      <c r="P67" s="55">
        <f t="shared" si="9"/>
        <v>3284.2</v>
      </c>
      <c r="Q67" s="55">
        <f t="shared" si="9"/>
        <v>3284.2</v>
      </c>
      <c r="R67" s="55">
        <f t="shared" si="9"/>
        <v>3284.2</v>
      </c>
      <c r="S67" s="55">
        <f t="shared" si="9"/>
        <v>3284.2</v>
      </c>
      <c r="T67" s="55">
        <f t="shared" si="9"/>
        <v>3284.2</v>
      </c>
      <c r="U67" s="55">
        <f t="shared" si="9"/>
        <v>3284.2</v>
      </c>
      <c r="V67" s="55">
        <f t="shared" si="9"/>
        <v>3284.2</v>
      </c>
      <c r="W67" s="140"/>
      <c r="X67" s="54">
        <f>X68</f>
        <v>4300.323</v>
      </c>
      <c r="Y67" s="88">
        <f t="shared" si="1"/>
        <v>79.80802600581183</v>
      </c>
      <c r="AA67" s="108"/>
      <c r="AB67" s="108"/>
      <c r="AC67" s="172"/>
    </row>
    <row r="68" spans="1:29" s="25" customFormat="1" ht="31.5" outlineLevel="5">
      <c r="A68" s="5" t="s">
        <v>94</v>
      </c>
      <c r="B68" s="6" t="s">
        <v>8</v>
      </c>
      <c r="C68" s="6" t="s">
        <v>253</v>
      </c>
      <c r="D68" s="6" t="s">
        <v>93</v>
      </c>
      <c r="E68" s="6"/>
      <c r="F68" s="55">
        <f>F69+F70+F71</f>
        <v>5388.334</v>
      </c>
      <c r="G68" s="138">
        <v>3284.2</v>
      </c>
      <c r="H68" s="55">
        <v>3284.2</v>
      </c>
      <c r="I68" s="55">
        <v>3284.2</v>
      </c>
      <c r="J68" s="55">
        <v>3284.2</v>
      </c>
      <c r="K68" s="55">
        <v>3284.2</v>
      </c>
      <c r="L68" s="55">
        <v>3284.2</v>
      </c>
      <c r="M68" s="55">
        <v>3284.2</v>
      </c>
      <c r="N68" s="55">
        <v>3284.2</v>
      </c>
      <c r="O68" s="55">
        <v>3284.2</v>
      </c>
      <c r="P68" s="55">
        <v>3284.2</v>
      </c>
      <c r="Q68" s="55">
        <v>3284.2</v>
      </c>
      <c r="R68" s="55">
        <v>3284.2</v>
      </c>
      <c r="S68" s="55">
        <v>3284.2</v>
      </c>
      <c r="T68" s="55">
        <v>3284.2</v>
      </c>
      <c r="U68" s="55">
        <v>3284.2</v>
      </c>
      <c r="V68" s="55">
        <v>3284.2</v>
      </c>
      <c r="W68" s="140"/>
      <c r="X68" s="55">
        <f>X69+X70+X71</f>
        <v>4300.323</v>
      </c>
      <c r="Y68" s="88">
        <f t="shared" si="1"/>
        <v>79.80802600581183</v>
      </c>
      <c r="AA68" s="108"/>
      <c r="AB68" s="108"/>
      <c r="AC68" s="172"/>
    </row>
    <row r="69" spans="1:29" s="25" customFormat="1" ht="31.5" outlineLevel="5">
      <c r="A69" s="33" t="s">
        <v>242</v>
      </c>
      <c r="B69" s="34" t="s">
        <v>8</v>
      </c>
      <c r="C69" s="34" t="s">
        <v>253</v>
      </c>
      <c r="D69" s="34" t="s">
        <v>91</v>
      </c>
      <c r="E69" s="34"/>
      <c r="F69" s="56">
        <v>4080.934</v>
      </c>
      <c r="G69" s="13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140"/>
      <c r="X69" s="56">
        <v>3291.077</v>
      </c>
      <c r="Y69" s="88">
        <f t="shared" si="1"/>
        <v>80.64519053726427</v>
      </c>
      <c r="AA69" s="108"/>
      <c r="AB69" s="108"/>
      <c r="AC69" s="172"/>
    </row>
    <row r="70" spans="1:29" s="25" customFormat="1" ht="31.5" outlineLevel="5">
      <c r="A70" s="33" t="s">
        <v>247</v>
      </c>
      <c r="B70" s="34" t="s">
        <v>8</v>
      </c>
      <c r="C70" s="34" t="s">
        <v>253</v>
      </c>
      <c r="D70" s="34" t="s">
        <v>92</v>
      </c>
      <c r="E70" s="34"/>
      <c r="F70" s="56">
        <v>1.6</v>
      </c>
      <c r="G70" s="13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140"/>
      <c r="X70" s="56">
        <v>0</v>
      </c>
      <c r="Y70" s="88">
        <f t="shared" si="1"/>
        <v>0</v>
      </c>
      <c r="AA70" s="112"/>
      <c r="AB70" s="112"/>
      <c r="AC70" s="172"/>
    </row>
    <row r="71" spans="1:29" s="25" customFormat="1" ht="47.25" outlineLevel="5">
      <c r="A71" s="33" t="s">
        <v>243</v>
      </c>
      <c r="B71" s="34" t="s">
        <v>8</v>
      </c>
      <c r="C71" s="34" t="s">
        <v>253</v>
      </c>
      <c r="D71" s="34" t="s">
        <v>244</v>
      </c>
      <c r="E71" s="34"/>
      <c r="F71" s="56">
        <v>1305.8</v>
      </c>
      <c r="G71" s="13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140"/>
      <c r="X71" s="56">
        <v>1009.246</v>
      </c>
      <c r="Y71" s="88">
        <f t="shared" si="1"/>
        <v>77.28947771481086</v>
      </c>
      <c r="AA71" s="112"/>
      <c r="AB71" s="112"/>
      <c r="AC71" s="174"/>
    </row>
    <row r="72" spans="1:29" s="25" customFormat="1" ht="15.75" outlineLevel="5">
      <c r="A72" s="8" t="s">
        <v>202</v>
      </c>
      <c r="B72" s="9" t="s">
        <v>203</v>
      </c>
      <c r="C72" s="9" t="s">
        <v>249</v>
      </c>
      <c r="D72" s="9" t="s">
        <v>5</v>
      </c>
      <c r="E72" s="9"/>
      <c r="F72" s="53">
        <f>F73</f>
        <v>0</v>
      </c>
      <c r="G72" s="13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140"/>
      <c r="X72" s="53">
        <f>X73</f>
        <v>0</v>
      </c>
      <c r="Y72" s="88">
        <v>0</v>
      </c>
      <c r="AA72" s="108"/>
      <c r="AB72" s="108"/>
      <c r="AC72" s="172"/>
    </row>
    <row r="73" spans="1:29" s="25" customFormat="1" ht="31.5" outlineLevel="5">
      <c r="A73" s="22" t="s">
        <v>133</v>
      </c>
      <c r="B73" s="9" t="s">
        <v>203</v>
      </c>
      <c r="C73" s="9" t="s">
        <v>250</v>
      </c>
      <c r="D73" s="9" t="s">
        <v>5</v>
      </c>
      <c r="E73" s="9"/>
      <c r="F73" s="53">
        <f>F74</f>
        <v>0</v>
      </c>
      <c r="G73" s="13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140"/>
      <c r="X73" s="53">
        <f>X74</f>
        <v>0</v>
      </c>
      <c r="Y73" s="88">
        <v>0</v>
      </c>
      <c r="AA73" s="108"/>
      <c r="AB73" s="108"/>
      <c r="AC73" s="172"/>
    </row>
    <row r="74" spans="1:29" s="25" customFormat="1" ht="31.5" outlineLevel="5">
      <c r="A74" s="22" t="s">
        <v>135</v>
      </c>
      <c r="B74" s="9" t="s">
        <v>203</v>
      </c>
      <c r="C74" s="9" t="s">
        <v>251</v>
      </c>
      <c r="D74" s="9" t="s">
        <v>5</v>
      </c>
      <c r="E74" s="9"/>
      <c r="F74" s="53">
        <f>F75</f>
        <v>0</v>
      </c>
      <c r="G74" s="13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140"/>
      <c r="X74" s="53">
        <f>X75</f>
        <v>0</v>
      </c>
      <c r="Y74" s="88">
        <v>0</v>
      </c>
      <c r="AA74" s="108"/>
      <c r="AB74" s="108"/>
      <c r="AC74" s="172"/>
    </row>
    <row r="75" spans="1:29" s="25" customFormat="1" ht="31.5" outlineLevel="5">
      <c r="A75" s="36" t="s">
        <v>201</v>
      </c>
      <c r="B75" s="19" t="s">
        <v>203</v>
      </c>
      <c r="C75" s="19" t="s">
        <v>257</v>
      </c>
      <c r="D75" s="19" t="s">
        <v>5</v>
      </c>
      <c r="E75" s="19"/>
      <c r="F75" s="54">
        <f>F76</f>
        <v>0</v>
      </c>
      <c r="G75" s="13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140"/>
      <c r="X75" s="54">
        <f>X76</f>
        <v>0</v>
      </c>
      <c r="Y75" s="88">
        <v>0</v>
      </c>
      <c r="AA75" s="108"/>
      <c r="AB75" s="108"/>
      <c r="AC75" s="172"/>
    </row>
    <row r="76" spans="1:29" s="25" customFormat="1" ht="15.75" outlineLevel="5">
      <c r="A76" s="5" t="s">
        <v>235</v>
      </c>
      <c r="B76" s="6" t="s">
        <v>203</v>
      </c>
      <c r="C76" s="6" t="s">
        <v>257</v>
      </c>
      <c r="D76" s="6" t="s">
        <v>233</v>
      </c>
      <c r="E76" s="6"/>
      <c r="F76" s="55">
        <f>F77</f>
        <v>0</v>
      </c>
      <c r="G76" s="13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140"/>
      <c r="X76" s="55">
        <f>X77</f>
        <v>0</v>
      </c>
      <c r="Y76" s="88">
        <v>0</v>
      </c>
      <c r="AA76" s="108"/>
      <c r="AB76" s="108"/>
      <c r="AC76" s="172"/>
    </row>
    <row r="77" spans="1:29" s="25" customFormat="1" ht="15.75" outlineLevel="5">
      <c r="A77" s="33" t="s">
        <v>236</v>
      </c>
      <c r="B77" s="34" t="s">
        <v>203</v>
      </c>
      <c r="C77" s="34" t="s">
        <v>257</v>
      </c>
      <c r="D77" s="34" t="s">
        <v>234</v>
      </c>
      <c r="E77" s="34"/>
      <c r="F77" s="56">
        <v>0</v>
      </c>
      <c r="G77" s="13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140"/>
      <c r="X77" s="56">
        <v>0</v>
      </c>
      <c r="Y77" s="88">
        <v>0</v>
      </c>
      <c r="AA77" s="108"/>
      <c r="AB77" s="108"/>
      <c r="AC77" s="172"/>
    </row>
    <row r="78" spans="1:29" s="25" customFormat="1" ht="15.75" outlineLevel="3">
      <c r="A78" s="8" t="s">
        <v>31</v>
      </c>
      <c r="B78" s="9" t="s">
        <v>9</v>
      </c>
      <c r="C78" s="9" t="s">
        <v>249</v>
      </c>
      <c r="D78" s="9" t="s">
        <v>5</v>
      </c>
      <c r="E78" s="9"/>
      <c r="F78" s="53">
        <f>F79</f>
        <v>200</v>
      </c>
      <c r="G78" s="139" t="e">
        <f>#REF!</f>
        <v>#REF!</v>
      </c>
      <c r="H78" s="53" t="e">
        <f>#REF!</f>
        <v>#REF!</v>
      </c>
      <c r="I78" s="53" t="e">
        <f>#REF!</f>
        <v>#REF!</v>
      </c>
      <c r="J78" s="53" t="e">
        <f>#REF!</f>
        <v>#REF!</v>
      </c>
      <c r="K78" s="53" t="e">
        <f>#REF!</f>
        <v>#REF!</v>
      </c>
      <c r="L78" s="53" t="e">
        <f>#REF!</f>
        <v>#REF!</v>
      </c>
      <c r="M78" s="53" t="e">
        <f>#REF!</f>
        <v>#REF!</v>
      </c>
      <c r="N78" s="53" t="e">
        <f>#REF!</f>
        <v>#REF!</v>
      </c>
      <c r="O78" s="53" t="e">
        <f>#REF!</f>
        <v>#REF!</v>
      </c>
      <c r="P78" s="53" t="e">
        <f>#REF!</f>
        <v>#REF!</v>
      </c>
      <c r="Q78" s="53" t="e">
        <f>#REF!</f>
        <v>#REF!</v>
      </c>
      <c r="R78" s="53" t="e">
        <f>#REF!</f>
        <v>#REF!</v>
      </c>
      <c r="S78" s="53" t="e">
        <f>#REF!</f>
        <v>#REF!</v>
      </c>
      <c r="T78" s="53" t="e">
        <f>#REF!</f>
        <v>#REF!</v>
      </c>
      <c r="U78" s="53" t="e">
        <f>#REF!</f>
        <v>#REF!</v>
      </c>
      <c r="V78" s="53" t="e">
        <f>#REF!</f>
        <v>#REF!</v>
      </c>
      <c r="W78" s="140"/>
      <c r="X78" s="53">
        <f>X79</f>
        <v>0</v>
      </c>
      <c r="Y78" s="88">
        <f aca="true" t="shared" si="11" ref="Y78:Y138">X78/F78*100</f>
        <v>0</v>
      </c>
      <c r="AA78" s="108"/>
      <c r="AB78" s="108"/>
      <c r="AC78" s="172"/>
    </row>
    <row r="79" spans="1:29" s="25" customFormat="1" ht="31.5" outlineLevel="3">
      <c r="A79" s="22" t="s">
        <v>133</v>
      </c>
      <c r="B79" s="12" t="s">
        <v>9</v>
      </c>
      <c r="C79" s="12" t="s">
        <v>250</v>
      </c>
      <c r="D79" s="12" t="s">
        <v>5</v>
      </c>
      <c r="E79" s="12"/>
      <c r="F79" s="57">
        <f>F80</f>
        <v>200</v>
      </c>
      <c r="G79" s="13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140"/>
      <c r="X79" s="57">
        <f>X80</f>
        <v>0</v>
      </c>
      <c r="Y79" s="88">
        <f t="shared" si="11"/>
        <v>0</v>
      </c>
      <c r="AA79" s="108"/>
      <c r="AB79" s="108"/>
      <c r="AC79" s="172"/>
    </row>
    <row r="80" spans="1:29" s="25" customFormat="1" ht="31.5" outlineLevel="3">
      <c r="A80" s="22" t="s">
        <v>135</v>
      </c>
      <c r="B80" s="12" t="s">
        <v>9</v>
      </c>
      <c r="C80" s="12" t="s">
        <v>251</v>
      </c>
      <c r="D80" s="12" t="s">
        <v>5</v>
      </c>
      <c r="E80" s="12"/>
      <c r="F80" s="57">
        <f>F81</f>
        <v>200</v>
      </c>
      <c r="G80" s="136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140"/>
      <c r="X80" s="57">
        <f>X81</f>
        <v>0</v>
      </c>
      <c r="Y80" s="88">
        <f t="shared" si="11"/>
        <v>0</v>
      </c>
      <c r="AA80" s="108"/>
      <c r="AB80" s="108"/>
      <c r="AC80" s="172"/>
    </row>
    <row r="81" spans="1:29" s="25" customFormat="1" ht="31.5" outlineLevel="4">
      <c r="A81" s="36" t="s">
        <v>136</v>
      </c>
      <c r="B81" s="19" t="s">
        <v>9</v>
      </c>
      <c r="C81" s="19" t="s">
        <v>258</v>
      </c>
      <c r="D81" s="19" t="s">
        <v>5</v>
      </c>
      <c r="E81" s="19"/>
      <c r="F81" s="54">
        <f>F82</f>
        <v>200</v>
      </c>
      <c r="G81" s="138">
        <f aca="true" t="shared" si="12" ref="G81:V81">G82</f>
        <v>0</v>
      </c>
      <c r="H81" s="55">
        <f t="shared" si="12"/>
        <v>0</v>
      </c>
      <c r="I81" s="55">
        <f t="shared" si="12"/>
        <v>0</v>
      </c>
      <c r="J81" s="55">
        <f t="shared" si="12"/>
        <v>0</v>
      </c>
      <c r="K81" s="55">
        <f t="shared" si="12"/>
        <v>0</v>
      </c>
      <c r="L81" s="55">
        <f t="shared" si="12"/>
        <v>0</v>
      </c>
      <c r="M81" s="55">
        <f t="shared" si="12"/>
        <v>0</v>
      </c>
      <c r="N81" s="55">
        <f t="shared" si="12"/>
        <v>0</v>
      </c>
      <c r="O81" s="55">
        <f t="shared" si="12"/>
        <v>0</v>
      </c>
      <c r="P81" s="55">
        <f t="shared" si="12"/>
        <v>0</v>
      </c>
      <c r="Q81" s="55">
        <f t="shared" si="12"/>
        <v>0</v>
      </c>
      <c r="R81" s="55">
        <f t="shared" si="12"/>
        <v>0</v>
      </c>
      <c r="S81" s="55">
        <f t="shared" si="12"/>
        <v>0</v>
      </c>
      <c r="T81" s="55">
        <f t="shared" si="12"/>
        <v>0</v>
      </c>
      <c r="U81" s="55">
        <f t="shared" si="12"/>
        <v>0</v>
      </c>
      <c r="V81" s="55">
        <f t="shared" si="12"/>
        <v>0</v>
      </c>
      <c r="W81" s="140"/>
      <c r="X81" s="54">
        <f>X82</f>
        <v>0</v>
      </c>
      <c r="Y81" s="88">
        <f t="shared" si="11"/>
        <v>0</v>
      </c>
      <c r="AA81" s="108"/>
      <c r="AB81" s="108"/>
      <c r="AC81" s="172"/>
    </row>
    <row r="82" spans="1:29" s="25" customFormat="1" ht="15.75" outlineLevel="5">
      <c r="A82" s="65" t="s">
        <v>108</v>
      </c>
      <c r="B82" s="64" t="s">
        <v>9</v>
      </c>
      <c r="C82" s="64" t="s">
        <v>258</v>
      </c>
      <c r="D82" s="64" t="s">
        <v>107</v>
      </c>
      <c r="E82" s="64"/>
      <c r="F82" s="66">
        <v>200</v>
      </c>
      <c r="G82" s="14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142"/>
      <c r="X82" s="66">
        <v>0</v>
      </c>
      <c r="Y82" s="88">
        <f t="shared" si="11"/>
        <v>0</v>
      </c>
      <c r="AA82" s="108"/>
      <c r="AB82" s="108"/>
      <c r="AC82" s="172"/>
    </row>
    <row r="83" spans="1:29" s="25" customFormat="1" ht="15.75" customHeight="1" outlineLevel="3">
      <c r="A83" s="8" t="s">
        <v>32</v>
      </c>
      <c r="B83" s="9" t="s">
        <v>71</v>
      </c>
      <c r="C83" s="9" t="s">
        <v>249</v>
      </c>
      <c r="D83" s="9" t="s">
        <v>5</v>
      </c>
      <c r="E83" s="9"/>
      <c r="F83" s="53">
        <f>F84+F137</f>
        <v>57157.57807</v>
      </c>
      <c r="G83" s="79" t="e">
        <f>G84+#REF!+#REF!+#REF!+#REF!+#REF!+G117+G124+G131</f>
        <v>#REF!</v>
      </c>
      <c r="H83" s="10" t="e">
        <f>H84+#REF!+#REF!+#REF!+#REF!+#REF!+H117+H124+H131</f>
        <v>#REF!</v>
      </c>
      <c r="I83" s="10" t="e">
        <f>I84+#REF!+#REF!+#REF!+#REF!+#REF!+I117+I124+I131</f>
        <v>#REF!</v>
      </c>
      <c r="J83" s="10" t="e">
        <f>J84+#REF!+#REF!+#REF!+#REF!+#REF!+J117+J124+J131</f>
        <v>#REF!</v>
      </c>
      <c r="K83" s="10" t="e">
        <f>K84+#REF!+#REF!+#REF!+#REF!+#REF!+K117+K124+K131</f>
        <v>#REF!</v>
      </c>
      <c r="L83" s="10" t="e">
        <f>L84+#REF!+#REF!+#REF!+#REF!+#REF!+L117+L124+L131</f>
        <v>#REF!</v>
      </c>
      <c r="M83" s="10" t="e">
        <f>M84+#REF!+#REF!+#REF!+#REF!+#REF!+M117+M124+M131</f>
        <v>#REF!</v>
      </c>
      <c r="N83" s="10" t="e">
        <f>N84+#REF!+#REF!+#REF!+#REF!+#REF!+N117+N124+N131</f>
        <v>#REF!</v>
      </c>
      <c r="O83" s="10" t="e">
        <f>O84+#REF!+#REF!+#REF!+#REF!+#REF!+O117+O124+O131</f>
        <v>#REF!</v>
      </c>
      <c r="P83" s="10" t="e">
        <f>P84+#REF!+#REF!+#REF!+#REF!+#REF!+P117+P124+P131</f>
        <v>#REF!</v>
      </c>
      <c r="Q83" s="10" t="e">
        <f>Q84+#REF!+#REF!+#REF!+#REF!+#REF!+Q117+Q124+Q131</f>
        <v>#REF!</v>
      </c>
      <c r="R83" s="10" t="e">
        <f>R84+#REF!+#REF!+#REF!+#REF!+#REF!+R117+R124+R131</f>
        <v>#REF!</v>
      </c>
      <c r="S83" s="10" t="e">
        <f>S84+#REF!+#REF!+#REF!+#REF!+#REF!+S117+S124+S131</f>
        <v>#REF!</v>
      </c>
      <c r="T83" s="10" t="e">
        <f>T84+#REF!+#REF!+#REF!+#REF!+#REF!+T117+T124+T131</f>
        <v>#REF!</v>
      </c>
      <c r="U83" s="10" t="e">
        <f>U84+#REF!+#REF!+#REF!+#REF!+#REF!+U117+U124+U131</f>
        <v>#REF!</v>
      </c>
      <c r="V83" s="10" t="e">
        <f>V84+#REF!+#REF!+#REF!+#REF!+#REF!+V117+V124+V131</f>
        <v>#REF!</v>
      </c>
      <c r="X83" s="53">
        <f>X84+X137</f>
        <v>43473.26900000001</v>
      </c>
      <c r="Y83" s="88">
        <f t="shared" si="11"/>
        <v>76.05862681368158</v>
      </c>
      <c r="AA83" s="108"/>
      <c r="AB83" s="108"/>
      <c r="AC83" s="172"/>
    </row>
    <row r="84" spans="1:29" s="25" customFormat="1" ht="31.5" outlineLevel="3">
      <c r="A84" s="22" t="s">
        <v>133</v>
      </c>
      <c r="B84" s="12" t="s">
        <v>71</v>
      </c>
      <c r="C84" s="12" t="s">
        <v>250</v>
      </c>
      <c r="D84" s="12" t="s">
        <v>5</v>
      </c>
      <c r="E84" s="12"/>
      <c r="F84" s="57">
        <f>F85</f>
        <v>45390.96907</v>
      </c>
      <c r="G84" s="77">
        <f aca="true" t="shared" si="13" ref="G84:V84">G86</f>
        <v>0</v>
      </c>
      <c r="H84" s="13">
        <f t="shared" si="13"/>
        <v>0</v>
      </c>
      <c r="I84" s="13">
        <f t="shared" si="13"/>
        <v>0</v>
      </c>
      <c r="J84" s="13">
        <f t="shared" si="13"/>
        <v>0</v>
      </c>
      <c r="K84" s="13">
        <f t="shared" si="13"/>
        <v>0</v>
      </c>
      <c r="L84" s="13">
        <f t="shared" si="13"/>
        <v>0</v>
      </c>
      <c r="M84" s="13">
        <f t="shared" si="13"/>
        <v>0</v>
      </c>
      <c r="N84" s="13">
        <f t="shared" si="13"/>
        <v>0</v>
      </c>
      <c r="O84" s="13">
        <f t="shared" si="13"/>
        <v>0</v>
      </c>
      <c r="P84" s="13">
        <f t="shared" si="13"/>
        <v>0</v>
      </c>
      <c r="Q84" s="13">
        <f t="shared" si="13"/>
        <v>0</v>
      </c>
      <c r="R84" s="13">
        <f t="shared" si="13"/>
        <v>0</v>
      </c>
      <c r="S84" s="13">
        <f t="shared" si="13"/>
        <v>0</v>
      </c>
      <c r="T84" s="13">
        <f t="shared" si="13"/>
        <v>0</v>
      </c>
      <c r="U84" s="13">
        <f t="shared" si="13"/>
        <v>0</v>
      </c>
      <c r="V84" s="13">
        <f t="shared" si="13"/>
        <v>0</v>
      </c>
      <c r="X84" s="57">
        <f>X85</f>
        <v>34635.05900000001</v>
      </c>
      <c r="Y84" s="88">
        <f t="shared" si="11"/>
        <v>76.3038545103263</v>
      </c>
      <c r="AA84" s="108"/>
      <c r="AB84" s="108"/>
      <c r="AC84" s="172"/>
    </row>
    <row r="85" spans="1:29" s="25" customFormat="1" ht="31.5" outlineLevel="3">
      <c r="A85" s="22" t="s">
        <v>135</v>
      </c>
      <c r="B85" s="12" t="s">
        <v>71</v>
      </c>
      <c r="C85" s="12" t="s">
        <v>251</v>
      </c>
      <c r="D85" s="12" t="s">
        <v>5</v>
      </c>
      <c r="E85" s="12"/>
      <c r="F85" s="57">
        <f>F86+F93+F106+F102+F117+F124+F131</f>
        <v>45390.96907</v>
      </c>
      <c r="G85" s="7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57">
        <f>X86+X93+X106+X102+X117+X124+X131</f>
        <v>34635.05900000001</v>
      </c>
      <c r="Y85" s="88">
        <f t="shared" si="11"/>
        <v>76.3038545103263</v>
      </c>
      <c r="AA85" s="108"/>
      <c r="AB85" s="108"/>
      <c r="AC85" s="172"/>
    </row>
    <row r="86" spans="1:29" s="25" customFormat="1" ht="15.75" outlineLevel="4">
      <c r="A86" s="36" t="s">
        <v>33</v>
      </c>
      <c r="B86" s="19" t="s">
        <v>71</v>
      </c>
      <c r="C86" s="19" t="s">
        <v>259</v>
      </c>
      <c r="D86" s="19" t="s">
        <v>5</v>
      </c>
      <c r="E86" s="19"/>
      <c r="F86" s="54">
        <f>F87+F91</f>
        <v>2045</v>
      </c>
      <c r="G86" s="78">
        <f aca="true" t="shared" si="14" ref="G86:V86">G87</f>
        <v>0</v>
      </c>
      <c r="H86" s="7">
        <f t="shared" si="14"/>
        <v>0</v>
      </c>
      <c r="I86" s="7">
        <f t="shared" si="14"/>
        <v>0</v>
      </c>
      <c r="J86" s="7">
        <f t="shared" si="14"/>
        <v>0</v>
      </c>
      <c r="K86" s="7">
        <f t="shared" si="14"/>
        <v>0</v>
      </c>
      <c r="L86" s="7">
        <f t="shared" si="14"/>
        <v>0</v>
      </c>
      <c r="M86" s="7">
        <f t="shared" si="14"/>
        <v>0</v>
      </c>
      <c r="N86" s="7">
        <f t="shared" si="14"/>
        <v>0</v>
      </c>
      <c r="O86" s="7">
        <f t="shared" si="14"/>
        <v>0</v>
      </c>
      <c r="P86" s="7">
        <f t="shared" si="14"/>
        <v>0</v>
      </c>
      <c r="Q86" s="7">
        <f t="shared" si="14"/>
        <v>0</v>
      </c>
      <c r="R86" s="7">
        <f t="shared" si="14"/>
        <v>0</v>
      </c>
      <c r="S86" s="7">
        <f t="shared" si="14"/>
        <v>0</v>
      </c>
      <c r="T86" s="7">
        <f t="shared" si="14"/>
        <v>0</v>
      </c>
      <c r="U86" s="7">
        <f t="shared" si="14"/>
        <v>0</v>
      </c>
      <c r="V86" s="7">
        <f t="shared" si="14"/>
        <v>0</v>
      </c>
      <c r="X86" s="54">
        <f>X87+X91</f>
        <v>1231.605</v>
      </c>
      <c r="Y86" s="88">
        <f t="shared" si="11"/>
        <v>60.22518337408314</v>
      </c>
      <c r="AA86" s="108"/>
      <c r="AB86" s="108"/>
      <c r="AC86" s="172"/>
    </row>
    <row r="87" spans="1:29" s="25" customFormat="1" ht="31.5" outlineLevel="5">
      <c r="A87" s="5" t="s">
        <v>94</v>
      </c>
      <c r="B87" s="6" t="s">
        <v>71</v>
      </c>
      <c r="C87" s="6" t="s">
        <v>259</v>
      </c>
      <c r="D87" s="6" t="s">
        <v>93</v>
      </c>
      <c r="E87" s="6"/>
      <c r="F87" s="55">
        <f>F88+F89+F90</f>
        <v>1479.728</v>
      </c>
      <c r="G87" s="7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55">
        <f>X88+X89+X90</f>
        <v>1164.435</v>
      </c>
      <c r="Y87" s="88">
        <f t="shared" si="11"/>
        <v>78.69250294648745</v>
      </c>
      <c r="AA87" s="108"/>
      <c r="AB87" s="108"/>
      <c r="AC87" s="172"/>
    </row>
    <row r="88" spans="1:29" s="25" customFormat="1" ht="31.5" outlineLevel="5">
      <c r="A88" s="33" t="s">
        <v>242</v>
      </c>
      <c r="B88" s="34" t="s">
        <v>71</v>
      </c>
      <c r="C88" s="34" t="s">
        <v>259</v>
      </c>
      <c r="D88" s="34" t="s">
        <v>91</v>
      </c>
      <c r="E88" s="34"/>
      <c r="F88" s="56">
        <v>1138.359</v>
      </c>
      <c r="G88" s="7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56">
        <v>895.891</v>
      </c>
      <c r="Y88" s="88">
        <f t="shared" si="11"/>
        <v>78.70021671546499</v>
      </c>
      <c r="AA88" s="108"/>
      <c r="AB88" s="108"/>
      <c r="AC88" s="172"/>
    </row>
    <row r="89" spans="1:29" s="25" customFormat="1" ht="31.5" outlineLevel="5">
      <c r="A89" s="33" t="s">
        <v>247</v>
      </c>
      <c r="B89" s="34" t="s">
        <v>71</v>
      </c>
      <c r="C89" s="34" t="s">
        <v>259</v>
      </c>
      <c r="D89" s="34" t="s">
        <v>92</v>
      </c>
      <c r="E89" s="34"/>
      <c r="F89" s="56">
        <v>0</v>
      </c>
      <c r="G89" s="7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56">
        <v>0</v>
      </c>
      <c r="Y89" s="88">
        <v>0</v>
      </c>
      <c r="AA89" s="108"/>
      <c r="AB89" s="108"/>
      <c r="AC89" s="172"/>
    </row>
    <row r="90" spans="1:29" s="25" customFormat="1" ht="47.25" outlineLevel="5">
      <c r="A90" s="33" t="s">
        <v>243</v>
      </c>
      <c r="B90" s="34" t="s">
        <v>71</v>
      </c>
      <c r="C90" s="34" t="s">
        <v>259</v>
      </c>
      <c r="D90" s="34" t="s">
        <v>244</v>
      </c>
      <c r="E90" s="34"/>
      <c r="F90" s="56">
        <v>341.369</v>
      </c>
      <c r="G90" s="7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56">
        <v>268.544</v>
      </c>
      <c r="Y90" s="88">
        <f t="shared" si="11"/>
        <v>78.66677993608089</v>
      </c>
      <c r="AA90" s="112"/>
      <c r="AB90" s="112"/>
      <c r="AC90" s="174"/>
    </row>
    <row r="91" spans="1:29" s="25" customFormat="1" ht="15.75" outlineLevel="5">
      <c r="A91" s="5" t="s">
        <v>95</v>
      </c>
      <c r="B91" s="6" t="s">
        <v>71</v>
      </c>
      <c r="C91" s="6" t="s">
        <v>259</v>
      </c>
      <c r="D91" s="6" t="s">
        <v>96</v>
      </c>
      <c r="E91" s="6"/>
      <c r="F91" s="55">
        <f>F92</f>
        <v>565.272</v>
      </c>
      <c r="G91" s="7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55">
        <f>X92</f>
        <v>67.17</v>
      </c>
      <c r="Y91" s="88">
        <f t="shared" si="11"/>
        <v>11.88277501804441</v>
      </c>
      <c r="AA91" s="108"/>
      <c r="AB91" s="108"/>
      <c r="AC91" s="172"/>
    </row>
    <row r="92" spans="1:29" s="25" customFormat="1" ht="31.5" outlineLevel="5">
      <c r="A92" s="33" t="s">
        <v>97</v>
      </c>
      <c r="B92" s="34" t="s">
        <v>71</v>
      </c>
      <c r="C92" s="34" t="s">
        <v>259</v>
      </c>
      <c r="D92" s="34" t="s">
        <v>98</v>
      </c>
      <c r="E92" s="34"/>
      <c r="F92" s="56">
        <v>565.272</v>
      </c>
      <c r="G92" s="7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56">
        <v>67.17</v>
      </c>
      <c r="Y92" s="88">
        <f t="shared" si="11"/>
        <v>11.88277501804441</v>
      </c>
      <c r="AA92" s="112"/>
      <c r="AB92" s="112"/>
      <c r="AC92" s="174"/>
    </row>
    <row r="93" spans="1:29" s="25" customFormat="1" ht="47.25" outlineLevel="4">
      <c r="A93" s="37" t="s">
        <v>196</v>
      </c>
      <c r="B93" s="19" t="s">
        <v>71</v>
      </c>
      <c r="C93" s="19" t="s">
        <v>253</v>
      </c>
      <c r="D93" s="19" t="s">
        <v>5</v>
      </c>
      <c r="E93" s="19"/>
      <c r="F93" s="54">
        <f>F94+F98+F100</f>
        <v>18085.75</v>
      </c>
      <c r="G93" s="78">
        <f aca="true" t="shared" si="15" ref="G93:V93">G94</f>
        <v>0</v>
      </c>
      <c r="H93" s="7">
        <f t="shared" si="15"/>
        <v>0</v>
      </c>
      <c r="I93" s="7">
        <f t="shared" si="15"/>
        <v>0</v>
      </c>
      <c r="J93" s="7">
        <f t="shared" si="15"/>
        <v>0</v>
      </c>
      <c r="K93" s="7">
        <f t="shared" si="15"/>
        <v>0</v>
      </c>
      <c r="L93" s="7">
        <f t="shared" si="15"/>
        <v>0</v>
      </c>
      <c r="M93" s="7">
        <f t="shared" si="15"/>
        <v>0</v>
      </c>
      <c r="N93" s="7">
        <f t="shared" si="15"/>
        <v>0</v>
      </c>
      <c r="O93" s="7">
        <f t="shared" si="15"/>
        <v>0</v>
      </c>
      <c r="P93" s="7">
        <f t="shared" si="15"/>
        <v>0</v>
      </c>
      <c r="Q93" s="7">
        <f t="shared" si="15"/>
        <v>0</v>
      </c>
      <c r="R93" s="7">
        <f t="shared" si="15"/>
        <v>0</v>
      </c>
      <c r="S93" s="7">
        <f t="shared" si="15"/>
        <v>0</v>
      </c>
      <c r="T93" s="7">
        <f t="shared" si="15"/>
        <v>0</v>
      </c>
      <c r="U93" s="7">
        <f t="shared" si="15"/>
        <v>0</v>
      </c>
      <c r="V93" s="7">
        <f t="shared" si="15"/>
        <v>0</v>
      </c>
      <c r="X93" s="54">
        <f>X94+X98+X100</f>
        <v>13877.064</v>
      </c>
      <c r="Y93" s="88">
        <f t="shared" si="11"/>
        <v>76.72927028185174</v>
      </c>
      <c r="AA93" s="108"/>
      <c r="AB93" s="108"/>
      <c r="AC93" s="172"/>
    </row>
    <row r="94" spans="1:29" s="25" customFormat="1" ht="31.5" outlineLevel="5">
      <c r="A94" s="5" t="s">
        <v>94</v>
      </c>
      <c r="B94" s="6" t="s">
        <v>71</v>
      </c>
      <c r="C94" s="6" t="s">
        <v>253</v>
      </c>
      <c r="D94" s="6" t="s">
        <v>93</v>
      </c>
      <c r="E94" s="6"/>
      <c r="F94" s="55">
        <f>F95+F96+F97</f>
        <v>17950.2</v>
      </c>
      <c r="G94" s="7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55">
        <f>X95+X96+X97</f>
        <v>13760.974</v>
      </c>
      <c r="Y94" s="88">
        <f t="shared" si="11"/>
        <v>76.66195362725763</v>
      </c>
      <c r="AA94" s="108"/>
      <c r="AB94" s="108"/>
      <c r="AC94" s="172"/>
    </row>
    <row r="95" spans="1:29" s="25" customFormat="1" ht="31.5" outlineLevel="5">
      <c r="A95" s="33" t="s">
        <v>242</v>
      </c>
      <c r="B95" s="34" t="s">
        <v>71</v>
      </c>
      <c r="C95" s="34" t="s">
        <v>253</v>
      </c>
      <c r="D95" s="34" t="s">
        <v>91</v>
      </c>
      <c r="E95" s="34"/>
      <c r="F95" s="56">
        <v>13504.7</v>
      </c>
      <c r="G95" s="7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6">
        <v>10492.333</v>
      </c>
      <c r="Y95" s="88">
        <f t="shared" si="11"/>
        <v>77.69393618517998</v>
      </c>
      <c r="AA95" s="108"/>
      <c r="AB95" s="108"/>
      <c r="AC95" s="172"/>
    </row>
    <row r="96" spans="1:29" s="25" customFormat="1" ht="31.5" outlineLevel="5">
      <c r="A96" s="33" t="s">
        <v>247</v>
      </c>
      <c r="B96" s="34" t="s">
        <v>71</v>
      </c>
      <c r="C96" s="34" t="s">
        <v>253</v>
      </c>
      <c r="D96" s="34" t="s">
        <v>92</v>
      </c>
      <c r="E96" s="34"/>
      <c r="F96" s="56">
        <v>2</v>
      </c>
      <c r="G96" s="138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140"/>
      <c r="X96" s="56">
        <v>0</v>
      </c>
      <c r="Y96" s="88">
        <f t="shared" si="11"/>
        <v>0</v>
      </c>
      <c r="AA96" s="112"/>
      <c r="AB96" s="112"/>
      <c r="AC96" s="172"/>
    </row>
    <row r="97" spans="1:29" s="25" customFormat="1" ht="47.25" outlineLevel="5">
      <c r="A97" s="33" t="s">
        <v>243</v>
      </c>
      <c r="B97" s="34" t="s">
        <v>71</v>
      </c>
      <c r="C97" s="34" t="s">
        <v>253</v>
      </c>
      <c r="D97" s="34" t="s">
        <v>244</v>
      </c>
      <c r="E97" s="34"/>
      <c r="F97" s="56">
        <v>4443.5</v>
      </c>
      <c r="G97" s="138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140"/>
      <c r="X97" s="56">
        <v>3268.641</v>
      </c>
      <c r="Y97" s="88">
        <f t="shared" si="11"/>
        <v>73.56005401147743</v>
      </c>
      <c r="AA97" s="112"/>
      <c r="AB97" s="112"/>
      <c r="AC97" s="174"/>
    </row>
    <row r="98" spans="1:29" s="25" customFormat="1" ht="15.75" outlineLevel="5">
      <c r="A98" s="5" t="s">
        <v>95</v>
      </c>
      <c r="B98" s="6" t="s">
        <v>71</v>
      </c>
      <c r="C98" s="6" t="s">
        <v>253</v>
      </c>
      <c r="D98" s="6" t="s">
        <v>96</v>
      </c>
      <c r="E98" s="6"/>
      <c r="F98" s="55">
        <f>F99</f>
        <v>135.55</v>
      </c>
      <c r="G98" s="138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140"/>
      <c r="X98" s="55">
        <f>X99</f>
        <v>28.29</v>
      </c>
      <c r="Y98" s="88">
        <f t="shared" si="11"/>
        <v>20.87052748063445</v>
      </c>
      <c r="AA98" s="108"/>
      <c r="AB98" s="108"/>
      <c r="AC98" s="172"/>
    </row>
    <row r="99" spans="1:29" s="25" customFormat="1" ht="31.5" outlineLevel="5">
      <c r="A99" s="33" t="s">
        <v>97</v>
      </c>
      <c r="B99" s="34" t="s">
        <v>71</v>
      </c>
      <c r="C99" s="34" t="s">
        <v>253</v>
      </c>
      <c r="D99" s="34" t="s">
        <v>98</v>
      </c>
      <c r="E99" s="34"/>
      <c r="F99" s="56">
        <v>135.55</v>
      </c>
      <c r="G99" s="138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140"/>
      <c r="X99" s="56">
        <v>28.29</v>
      </c>
      <c r="Y99" s="88">
        <f t="shared" si="11"/>
        <v>20.87052748063445</v>
      </c>
      <c r="AA99" s="112"/>
      <c r="AB99" s="112"/>
      <c r="AC99" s="174"/>
    </row>
    <row r="100" spans="1:29" s="25" customFormat="1" ht="31.5" outlineLevel="5">
      <c r="A100" s="36" t="s">
        <v>136</v>
      </c>
      <c r="B100" s="19" t="s">
        <v>71</v>
      </c>
      <c r="C100" s="19" t="s">
        <v>258</v>
      </c>
      <c r="D100" s="19" t="s">
        <v>5</v>
      </c>
      <c r="E100" s="19"/>
      <c r="F100" s="54">
        <f>F101</f>
        <v>0</v>
      </c>
      <c r="G100" s="138">
        <f aca="true" t="shared" si="16" ref="G100:V100">G101</f>
        <v>0</v>
      </c>
      <c r="H100" s="55">
        <f t="shared" si="16"/>
        <v>0</v>
      </c>
      <c r="I100" s="55">
        <f t="shared" si="16"/>
        <v>0</v>
      </c>
      <c r="J100" s="55">
        <f t="shared" si="16"/>
        <v>0</v>
      </c>
      <c r="K100" s="55">
        <f t="shared" si="16"/>
        <v>0</v>
      </c>
      <c r="L100" s="55">
        <f t="shared" si="16"/>
        <v>0</v>
      </c>
      <c r="M100" s="55">
        <f t="shared" si="16"/>
        <v>0</v>
      </c>
      <c r="N100" s="55">
        <f t="shared" si="16"/>
        <v>0</v>
      </c>
      <c r="O100" s="55">
        <f t="shared" si="16"/>
        <v>0</v>
      </c>
      <c r="P100" s="55">
        <f t="shared" si="16"/>
        <v>0</v>
      </c>
      <c r="Q100" s="55">
        <f t="shared" si="16"/>
        <v>0</v>
      </c>
      <c r="R100" s="55">
        <f t="shared" si="16"/>
        <v>0</v>
      </c>
      <c r="S100" s="55">
        <f t="shared" si="16"/>
        <v>0</v>
      </c>
      <c r="T100" s="55">
        <f t="shared" si="16"/>
        <v>0</v>
      </c>
      <c r="U100" s="55">
        <f t="shared" si="16"/>
        <v>0</v>
      </c>
      <c r="V100" s="55">
        <f t="shared" si="16"/>
        <v>0</v>
      </c>
      <c r="W100" s="140"/>
      <c r="X100" s="54">
        <f>X101</f>
        <v>87.8</v>
      </c>
      <c r="Y100" s="88">
        <v>0</v>
      </c>
      <c r="AC100" s="172"/>
    </row>
    <row r="101" spans="1:29" s="25" customFormat="1" ht="15.75" customHeight="1" outlineLevel="4">
      <c r="A101" s="65" t="s">
        <v>108</v>
      </c>
      <c r="B101" s="64" t="s">
        <v>71</v>
      </c>
      <c r="C101" s="64" t="s">
        <v>258</v>
      </c>
      <c r="D101" s="64" t="s">
        <v>98</v>
      </c>
      <c r="E101" s="34"/>
      <c r="F101" s="56">
        <v>0</v>
      </c>
      <c r="G101" s="138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140"/>
      <c r="X101" s="56">
        <v>87.8</v>
      </c>
      <c r="Y101" s="88">
        <v>0</v>
      </c>
      <c r="AA101" s="112"/>
      <c r="AB101" s="112"/>
      <c r="AC101" s="172"/>
    </row>
    <row r="102" spans="1:29" s="25" customFormat="1" ht="15.75" outlineLevel="5">
      <c r="A102" s="36" t="s">
        <v>137</v>
      </c>
      <c r="B102" s="19" t="s">
        <v>71</v>
      </c>
      <c r="C102" s="19" t="s">
        <v>255</v>
      </c>
      <c r="D102" s="19" t="s">
        <v>5</v>
      </c>
      <c r="E102" s="19"/>
      <c r="F102" s="54">
        <f>F103+F104+F105</f>
        <v>70.17745</v>
      </c>
      <c r="G102" s="78">
        <f aca="true" t="shared" si="17" ref="G102:V102">G103</f>
        <v>0</v>
      </c>
      <c r="H102" s="7">
        <f t="shared" si="17"/>
        <v>0</v>
      </c>
      <c r="I102" s="7">
        <f t="shared" si="17"/>
        <v>0</v>
      </c>
      <c r="J102" s="7">
        <f t="shared" si="17"/>
        <v>0</v>
      </c>
      <c r="K102" s="7">
        <f t="shared" si="17"/>
        <v>0</v>
      </c>
      <c r="L102" s="7">
        <f t="shared" si="17"/>
        <v>0</v>
      </c>
      <c r="M102" s="7">
        <f t="shared" si="17"/>
        <v>0</v>
      </c>
      <c r="N102" s="7">
        <f t="shared" si="17"/>
        <v>0</v>
      </c>
      <c r="O102" s="7">
        <f t="shared" si="17"/>
        <v>0</v>
      </c>
      <c r="P102" s="7">
        <f t="shared" si="17"/>
        <v>0</v>
      </c>
      <c r="Q102" s="7">
        <f t="shared" si="17"/>
        <v>0</v>
      </c>
      <c r="R102" s="7">
        <f t="shared" si="17"/>
        <v>0</v>
      </c>
      <c r="S102" s="7">
        <f t="shared" si="17"/>
        <v>0</v>
      </c>
      <c r="T102" s="7">
        <f t="shared" si="17"/>
        <v>0</v>
      </c>
      <c r="U102" s="7">
        <f t="shared" si="17"/>
        <v>0</v>
      </c>
      <c r="V102" s="7">
        <f t="shared" si="17"/>
        <v>0</v>
      </c>
      <c r="X102" s="54">
        <f>X103+X104+X105</f>
        <v>370.178</v>
      </c>
      <c r="Y102" s="88">
        <f t="shared" si="11"/>
        <v>527.4885308599843</v>
      </c>
      <c r="AA102" s="108"/>
      <c r="AB102" s="108"/>
      <c r="AC102" s="172"/>
    </row>
    <row r="103" spans="1:29" s="25" customFormat="1" ht="15.75" outlineLevel="5">
      <c r="A103" s="65" t="s">
        <v>109</v>
      </c>
      <c r="B103" s="64" t="s">
        <v>71</v>
      </c>
      <c r="C103" s="64" t="s">
        <v>255</v>
      </c>
      <c r="D103" s="64" t="s">
        <v>215</v>
      </c>
      <c r="E103" s="64"/>
      <c r="F103" s="66">
        <v>18.5</v>
      </c>
      <c r="G103" s="90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66">
        <v>18.5</v>
      </c>
      <c r="Y103" s="88">
        <f t="shared" si="11"/>
        <v>100</v>
      </c>
      <c r="AA103" s="108"/>
      <c r="AB103" s="108"/>
      <c r="AC103" s="172"/>
    </row>
    <row r="104" spans="1:29" s="25" customFormat="1" ht="15.75" outlineLevel="5">
      <c r="A104" s="65" t="s">
        <v>102</v>
      </c>
      <c r="B104" s="64" t="s">
        <v>71</v>
      </c>
      <c r="C104" s="64" t="s">
        <v>255</v>
      </c>
      <c r="D104" s="64" t="s">
        <v>104</v>
      </c>
      <c r="E104" s="64"/>
      <c r="F104" s="66">
        <v>1</v>
      </c>
      <c r="G104" s="90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91"/>
      <c r="X104" s="66">
        <v>1</v>
      </c>
      <c r="Y104" s="88">
        <f t="shared" si="11"/>
        <v>100</v>
      </c>
      <c r="AA104" s="108"/>
      <c r="AB104" s="108"/>
      <c r="AC104" s="172"/>
    </row>
    <row r="105" spans="1:29" s="25" customFormat="1" ht="15.75" outlineLevel="6">
      <c r="A105" s="65" t="s">
        <v>353</v>
      </c>
      <c r="B105" s="64" t="s">
        <v>71</v>
      </c>
      <c r="C105" s="64" t="s">
        <v>255</v>
      </c>
      <c r="D105" s="64" t="s">
        <v>352</v>
      </c>
      <c r="E105" s="64"/>
      <c r="F105" s="66">
        <v>50.67745</v>
      </c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91"/>
      <c r="X105" s="66">
        <v>350.678</v>
      </c>
      <c r="Y105" s="88">
        <f t="shared" si="11"/>
        <v>691.9803581277274</v>
      </c>
      <c r="AA105" s="108"/>
      <c r="AB105" s="108"/>
      <c r="AC105" s="172"/>
    </row>
    <row r="106" spans="1:29" s="25" customFormat="1" ht="31.5" outlineLevel="6">
      <c r="A106" s="36" t="s">
        <v>138</v>
      </c>
      <c r="B106" s="19" t="s">
        <v>71</v>
      </c>
      <c r="C106" s="19" t="s">
        <v>260</v>
      </c>
      <c r="D106" s="19" t="s">
        <v>5</v>
      </c>
      <c r="E106" s="19"/>
      <c r="F106" s="54">
        <f>F107+F111+F113</f>
        <v>22809.63562</v>
      </c>
      <c r="G106" s="143">
        <f aca="true" t="shared" si="18" ref="G106:V106">G107</f>
        <v>0</v>
      </c>
      <c r="H106" s="54">
        <f t="shared" si="18"/>
        <v>0</v>
      </c>
      <c r="I106" s="54">
        <f t="shared" si="18"/>
        <v>0</v>
      </c>
      <c r="J106" s="54">
        <f t="shared" si="18"/>
        <v>0</v>
      </c>
      <c r="K106" s="54">
        <f t="shared" si="18"/>
        <v>0</v>
      </c>
      <c r="L106" s="54">
        <f t="shared" si="18"/>
        <v>0</v>
      </c>
      <c r="M106" s="54">
        <f t="shared" si="18"/>
        <v>0</v>
      </c>
      <c r="N106" s="54">
        <f t="shared" si="18"/>
        <v>0</v>
      </c>
      <c r="O106" s="54">
        <f t="shared" si="18"/>
        <v>0</v>
      </c>
      <c r="P106" s="54">
        <f t="shared" si="18"/>
        <v>0</v>
      </c>
      <c r="Q106" s="54">
        <f t="shared" si="18"/>
        <v>0</v>
      </c>
      <c r="R106" s="54">
        <f t="shared" si="18"/>
        <v>0</v>
      </c>
      <c r="S106" s="54">
        <f t="shared" si="18"/>
        <v>0</v>
      </c>
      <c r="T106" s="54">
        <f t="shared" si="18"/>
        <v>0</v>
      </c>
      <c r="U106" s="54">
        <f t="shared" si="18"/>
        <v>0</v>
      </c>
      <c r="V106" s="54">
        <f t="shared" si="18"/>
        <v>0</v>
      </c>
      <c r="W106" s="140"/>
      <c r="X106" s="54">
        <f>X107+X111+X113</f>
        <v>17527.066</v>
      </c>
      <c r="Y106" s="88">
        <f t="shared" si="11"/>
        <v>76.84062249829135</v>
      </c>
      <c r="AA106" s="108"/>
      <c r="AB106" s="108"/>
      <c r="AC106" s="172"/>
    </row>
    <row r="107" spans="1:29" s="25" customFormat="1" ht="15.75" outlineLevel="6">
      <c r="A107" s="5" t="s">
        <v>110</v>
      </c>
      <c r="B107" s="6" t="s">
        <v>71</v>
      </c>
      <c r="C107" s="6" t="s">
        <v>260</v>
      </c>
      <c r="D107" s="6" t="s">
        <v>111</v>
      </c>
      <c r="E107" s="6"/>
      <c r="F107" s="55">
        <f>F108+F109+F110</f>
        <v>14631.2</v>
      </c>
      <c r="G107" s="143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140"/>
      <c r="X107" s="55">
        <f>X108+X109+X110</f>
        <v>11286.019</v>
      </c>
      <c r="Y107" s="88">
        <f t="shared" si="11"/>
        <v>77.13666001421619</v>
      </c>
      <c r="AC107" s="172"/>
    </row>
    <row r="108" spans="1:29" s="25" customFormat="1" ht="15.75" outlineLevel="6">
      <c r="A108" s="65" t="s">
        <v>241</v>
      </c>
      <c r="B108" s="64" t="s">
        <v>71</v>
      </c>
      <c r="C108" s="64" t="s">
        <v>260</v>
      </c>
      <c r="D108" s="64" t="s">
        <v>112</v>
      </c>
      <c r="E108" s="64"/>
      <c r="F108" s="66">
        <v>11624</v>
      </c>
      <c r="G108" s="141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142"/>
      <c r="X108" s="66">
        <v>8726.035</v>
      </c>
      <c r="Y108" s="88">
        <f t="shared" si="11"/>
        <v>75.06912422573984</v>
      </c>
      <c r="AA108" s="108"/>
      <c r="AB108" s="108"/>
      <c r="AC108" s="172"/>
    </row>
    <row r="109" spans="1:29" s="25" customFormat="1" ht="31.5" outlineLevel="6">
      <c r="A109" s="33" t="s">
        <v>248</v>
      </c>
      <c r="B109" s="34" t="s">
        <v>71</v>
      </c>
      <c r="C109" s="34" t="s">
        <v>260</v>
      </c>
      <c r="D109" s="34" t="s">
        <v>113</v>
      </c>
      <c r="E109" s="34"/>
      <c r="F109" s="56">
        <v>0</v>
      </c>
      <c r="G109" s="14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140"/>
      <c r="X109" s="56">
        <v>0</v>
      </c>
      <c r="Y109" s="88">
        <v>0</v>
      </c>
      <c r="AA109" s="108"/>
      <c r="AB109" s="108"/>
      <c r="AC109" s="172"/>
    </row>
    <row r="110" spans="1:29" s="25" customFormat="1" ht="23.25" customHeight="1" outlineLevel="6">
      <c r="A110" s="33" t="s">
        <v>245</v>
      </c>
      <c r="B110" s="34" t="s">
        <v>71</v>
      </c>
      <c r="C110" s="34" t="s">
        <v>260</v>
      </c>
      <c r="D110" s="34" t="s">
        <v>246</v>
      </c>
      <c r="E110" s="34"/>
      <c r="F110" s="56">
        <v>3007.2</v>
      </c>
      <c r="G110" s="143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140"/>
      <c r="X110" s="56">
        <v>2559.984</v>
      </c>
      <c r="Y110" s="88">
        <f t="shared" si="11"/>
        <v>85.12849162011173</v>
      </c>
      <c r="AA110" s="108"/>
      <c r="AB110" s="108"/>
      <c r="AC110" s="172"/>
    </row>
    <row r="111" spans="1:29" s="25" customFormat="1" ht="15.75" outlineLevel="6">
      <c r="A111" s="5" t="s">
        <v>95</v>
      </c>
      <c r="B111" s="6" t="s">
        <v>71</v>
      </c>
      <c r="C111" s="6" t="s">
        <v>260</v>
      </c>
      <c r="D111" s="6" t="s">
        <v>96</v>
      </c>
      <c r="E111" s="6"/>
      <c r="F111" s="55">
        <f>F112</f>
        <v>7897.43562</v>
      </c>
      <c r="G111" s="14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140"/>
      <c r="X111" s="55">
        <f>X112</f>
        <v>6050.098</v>
      </c>
      <c r="Y111" s="88">
        <f t="shared" si="11"/>
        <v>76.60838645747643</v>
      </c>
      <c r="AC111" s="172"/>
    </row>
    <row r="112" spans="1:29" s="25" customFormat="1" ht="31.5" outlineLevel="6">
      <c r="A112" s="33" t="s">
        <v>97</v>
      </c>
      <c r="B112" s="34" t="s">
        <v>71</v>
      </c>
      <c r="C112" s="34" t="s">
        <v>260</v>
      </c>
      <c r="D112" s="34" t="s">
        <v>98</v>
      </c>
      <c r="E112" s="34"/>
      <c r="F112" s="56">
        <v>7897.43562</v>
      </c>
      <c r="G112" s="14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140"/>
      <c r="X112" s="56">
        <v>6050.098</v>
      </c>
      <c r="Y112" s="88">
        <f t="shared" si="11"/>
        <v>76.60838645747643</v>
      </c>
      <c r="AA112" s="112"/>
      <c r="AB112" s="112"/>
      <c r="AC112" s="174"/>
    </row>
    <row r="113" spans="1:29" s="25" customFormat="1" ht="22.5" customHeight="1" outlineLevel="6">
      <c r="A113" s="5" t="s">
        <v>99</v>
      </c>
      <c r="B113" s="6" t="s">
        <v>71</v>
      </c>
      <c r="C113" s="6" t="s">
        <v>260</v>
      </c>
      <c r="D113" s="6" t="s">
        <v>100</v>
      </c>
      <c r="E113" s="6"/>
      <c r="F113" s="55">
        <f>F114+F115+F116</f>
        <v>281</v>
      </c>
      <c r="G113" s="14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140"/>
      <c r="X113" s="55">
        <f>X114+X115+X116</f>
        <v>190.94899999999998</v>
      </c>
      <c r="Y113" s="88">
        <f t="shared" si="11"/>
        <v>67.95338078291815</v>
      </c>
      <c r="AC113" s="172"/>
    </row>
    <row r="114" spans="1:29" s="25" customFormat="1" ht="15.75" outlineLevel="6">
      <c r="A114" s="33" t="s">
        <v>101</v>
      </c>
      <c r="B114" s="34" t="s">
        <v>71</v>
      </c>
      <c r="C114" s="34" t="s">
        <v>260</v>
      </c>
      <c r="D114" s="34" t="s">
        <v>103</v>
      </c>
      <c r="E114" s="34"/>
      <c r="F114" s="56">
        <v>252</v>
      </c>
      <c r="G114" s="14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140"/>
      <c r="X114" s="56">
        <v>179.5</v>
      </c>
      <c r="Y114" s="88">
        <f t="shared" si="11"/>
        <v>71.23015873015873</v>
      </c>
      <c r="AA114" s="112"/>
      <c r="AB114" s="112"/>
      <c r="AC114" s="172"/>
    </row>
    <row r="115" spans="1:29" s="25" customFormat="1" ht="15.75" outlineLevel="6">
      <c r="A115" s="33" t="s">
        <v>102</v>
      </c>
      <c r="B115" s="34" t="s">
        <v>71</v>
      </c>
      <c r="C115" s="34" t="s">
        <v>260</v>
      </c>
      <c r="D115" s="34" t="s">
        <v>104</v>
      </c>
      <c r="E115" s="34"/>
      <c r="F115" s="56">
        <v>21</v>
      </c>
      <c r="G115" s="143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140"/>
      <c r="X115" s="56">
        <v>7.058</v>
      </c>
      <c r="Y115" s="88">
        <f t="shared" si="11"/>
        <v>33.609523809523814</v>
      </c>
      <c r="AA115" s="108"/>
      <c r="AB115" s="108"/>
      <c r="AC115" s="172"/>
    </row>
    <row r="116" spans="1:29" s="25" customFormat="1" ht="15.75" outlineLevel="6">
      <c r="A116" s="33" t="s">
        <v>353</v>
      </c>
      <c r="B116" s="34" t="s">
        <v>71</v>
      </c>
      <c r="C116" s="34" t="s">
        <v>260</v>
      </c>
      <c r="D116" s="34" t="s">
        <v>352</v>
      </c>
      <c r="E116" s="34"/>
      <c r="F116" s="56">
        <v>8</v>
      </c>
      <c r="G116" s="14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140"/>
      <c r="X116" s="56">
        <v>4.391</v>
      </c>
      <c r="Y116" s="88">
        <f t="shared" si="11"/>
        <v>54.8875</v>
      </c>
      <c r="AA116" s="108"/>
      <c r="AB116" s="108"/>
      <c r="AC116" s="172"/>
    </row>
    <row r="117" spans="1:29" s="25" customFormat="1" ht="31.5" outlineLevel="6">
      <c r="A117" s="43" t="s">
        <v>139</v>
      </c>
      <c r="B117" s="19" t="s">
        <v>71</v>
      </c>
      <c r="C117" s="19" t="s">
        <v>261</v>
      </c>
      <c r="D117" s="19" t="s">
        <v>5</v>
      </c>
      <c r="E117" s="19"/>
      <c r="F117" s="54">
        <f>F118+F122</f>
        <v>1090.057</v>
      </c>
      <c r="G117" s="77">
        <f aca="true" t="shared" si="19" ref="G117:V117">G118</f>
        <v>0</v>
      </c>
      <c r="H117" s="13">
        <f t="shared" si="19"/>
        <v>0</v>
      </c>
      <c r="I117" s="13">
        <f t="shared" si="19"/>
        <v>0</v>
      </c>
      <c r="J117" s="13">
        <f t="shared" si="19"/>
        <v>0</v>
      </c>
      <c r="K117" s="13">
        <f t="shared" si="19"/>
        <v>0</v>
      </c>
      <c r="L117" s="13">
        <f t="shared" si="19"/>
        <v>0</v>
      </c>
      <c r="M117" s="13">
        <f t="shared" si="19"/>
        <v>0</v>
      </c>
      <c r="N117" s="13">
        <f t="shared" si="19"/>
        <v>0</v>
      </c>
      <c r="O117" s="13">
        <f t="shared" si="19"/>
        <v>0</v>
      </c>
      <c r="P117" s="13">
        <f t="shared" si="19"/>
        <v>0</v>
      </c>
      <c r="Q117" s="13">
        <f t="shared" si="19"/>
        <v>0</v>
      </c>
      <c r="R117" s="13">
        <f t="shared" si="19"/>
        <v>0</v>
      </c>
      <c r="S117" s="13">
        <f t="shared" si="19"/>
        <v>0</v>
      </c>
      <c r="T117" s="13">
        <f t="shared" si="19"/>
        <v>0</v>
      </c>
      <c r="U117" s="13">
        <f t="shared" si="19"/>
        <v>0</v>
      </c>
      <c r="V117" s="13">
        <f t="shared" si="19"/>
        <v>0</v>
      </c>
      <c r="X117" s="54">
        <f>X118+X122</f>
        <v>694.101</v>
      </c>
      <c r="Y117" s="88">
        <f t="shared" si="11"/>
        <v>63.675660997544156</v>
      </c>
      <c r="AA117" s="108"/>
      <c r="AB117" s="108"/>
      <c r="AC117" s="172"/>
    </row>
    <row r="118" spans="1:29" s="25" customFormat="1" ht="31.5" outlineLevel="6">
      <c r="A118" s="5" t="s">
        <v>94</v>
      </c>
      <c r="B118" s="6" t="s">
        <v>71</v>
      </c>
      <c r="C118" s="6" t="s">
        <v>261</v>
      </c>
      <c r="D118" s="6" t="s">
        <v>93</v>
      </c>
      <c r="E118" s="6"/>
      <c r="F118" s="55">
        <f>F119+F120+F121</f>
        <v>1020.377</v>
      </c>
      <c r="G118" s="14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140"/>
      <c r="X118" s="55">
        <f>X119+X120+X121</f>
        <v>683.896</v>
      </c>
      <c r="Y118" s="88">
        <f t="shared" si="11"/>
        <v>67.0238549085289</v>
      </c>
      <c r="AA118" s="108"/>
      <c r="AB118" s="108"/>
      <c r="AC118" s="172"/>
    </row>
    <row r="119" spans="1:29" s="25" customFormat="1" ht="31.5" outlineLevel="6">
      <c r="A119" s="33" t="s">
        <v>242</v>
      </c>
      <c r="B119" s="34" t="s">
        <v>71</v>
      </c>
      <c r="C119" s="34" t="s">
        <v>261</v>
      </c>
      <c r="D119" s="34" t="s">
        <v>91</v>
      </c>
      <c r="E119" s="34"/>
      <c r="F119" s="56">
        <v>785.555</v>
      </c>
      <c r="G119" s="3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56">
        <v>528.019</v>
      </c>
      <c r="Y119" s="88">
        <f t="shared" si="11"/>
        <v>67.2160447072452</v>
      </c>
      <c r="AA119" s="108"/>
      <c r="AB119" s="108"/>
      <c r="AC119" s="172"/>
    </row>
    <row r="120" spans="1:29" s="25" customFormat="1" ht="31.5" outlineLevel="6">
      <c r="A120" s="33" t="s">
        <v>247</v>
      </c>
      <c r="B120" s="34" t="s">
        <v>71</v>
      </c>
      <c r="C120" s="34" t="s">
        <v>261</v>
      </c>
      <c r="D120" s="34" t="s">
        <v>92</v>
      </c>
      <c r="E120" s="34"/>
      <c r="F120" s="56">
        <v>0</v>
      </c>
      <c r="G120" s="3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56">
        <v>0</v>
      </c>
      <c r="Y120" s="88">
        <v>0</v>
      </c>
      <c r="AA120" s="108"/>
      <c r="AB120" s="108"/>
      <c r="AC120" s="172"/>
    </row>
    <row r="121" spans="1:29" s="25" customFormat="1" ht="47.25" outlineLevel="6">
      <c r="A121" s="33" t="s">
        <v>243</v>
      </c>
      <c r="B121" s="34" t="s">
        <v>71</v>
      </c>
      <c r="C121" s="34" t="s">
        <v>261</v>
      </c>
      <c r="D121" s="34" t="s">
        <v>244</v>
      </c>
      <c r="E121" s="34"/>
      <c r="F121" s="56">
        <v>234.822</v>
      </c>
      <c r="G121" s="3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56">
        <v>155.877</v>
      </c>
      <c r="Y121" s="88">
        <f t="shared" si="11"/>
        <v>66.38091831259423</v>
      </c>
      <c r="AA121" s="112"/>
      <c r="AB121" s="112"/>
      <c r="AC121" s="174"/>
    </row>
    <row r="122" spans="1:29" s="25" customFormat="1" ht="15.75" outlineLevel="6">
      <c r="A122" s="5" t="s">
        <v>95</v>
      </c>
      <c r="B122" s="6" t="s">
        <v>71</v>
      </c>
      <c r="C122" s="6" t="s">
        <v>261</v>
      </c>
      <c r="D122" s="6" t="s">
        <v>96</v>
      </c>
      <c r="E122" s="6"/>
      <c r="F122" s="55">
        <f>F123</f>
        <v>69.68</v>
      </c>
      <c r="G122" s="143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140"/>
      <c r="X122" s="55">
        <f>X123</f>
        <v>10.205</v>
      </c>
      <c r="Y122" s="88">
        <f t="shared" si="11"/>
        <v>14.645522388059701</v>
      </c>
      <c r="AA122" s="108"/>
      <c r="AB122" s="108"/>
      <c r="AC122" s="172"/>
    </row>
    <row r="123" spans="1:29" s="25" customFormat="1" ht="31.5" outlineLevel="6">
      <c r="A123" s="33" t="s">
        <v>97</v>
      </c>
      <c r="B123" s="34" t="s">
        <v>71</v>
      </c>
      <c r="C123" s="34" t="s">
        <v>261</v>
      </c>
      <c r="D123" s="34" t="s">
        <v>98</v>
      </c>
      <c r="E123" s="34"/>
      <c r="F123" s="56">
        <v>69.68</v>
      </c>
      <c r="G123" s="3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6">
        <v>10.205</v>
      </c>
      <c r="Y123" s="88">
        <f t="shared" si="11"/>
        <v>14.645522388059701</v>
      </c>
      <c r="AA123" s="112"/>
      <c r="AB123" s="112"/>
      <c r="AC123" s="174"/>
    </row>
    <row r="124" spans="1:29" s="25" customFormat="1" ht="31.5" outlineLevel="6">
      <c r="A124" s="43" t="s">
        <v>140</v>
      </c>
      <c r="B124" s="19" t="s">
        <v>71</v>
      </c>
      <c r="C124" s="19" t="s">
        <v>262</v>
      </c>
      <c r="D124" s="19" t="s">
        <v>5</v>
      </c>
      <c r="E124" s="19"/>
      <c r="F124" s="54">
        <f>F125+F129</f>
        <v>582.2869999999999</v>
      </c>
      <c r="G124" s="77">
        <f aca="true" t="shared" si="20" ref="G124:V124">G125</f>
        <v>0</v>
      </c>
      <c r="H124" s="13">
        <f t="shared" si="20"/>
        <v>0</v>
      </c>
      <c r="I124" s="13">
        <f t="shared" si="20"/>
        <v>0</v>
      </c>
      <c r="J124" s="13">
        <f t="shared" si="20"/>
        <v>0</v>
      </c>
      <c r="K124" s="13">
        <f t="shared" si="20"/>
        <v>0</v>
      </c>
      <c r="L124" s="13">
        <f t="shared" si="20"/>
        <v>0</v>
      </c>
      <c r="M124" s="13">
        <f t="shared" si="20"/>
        <v>0</v>
      </c>
      <c r="N124" s="13">
        <f t="shared" si="20"/>
        <v>0</v>
      </c>
      <c r="O124" s="13">
        <f t="shared" si="20"/>
        <v>0</v>
      </c>
      <c r="P124" s="13">
        <f t="shared" si="20"/>
        <v>0</v>
      </c>
      <c r="Q124" s="13">
        <f t="shared" si="20"/>
        <v>0</v>
      </c>
      <c r="R124" s="13">
        <f t="shared" si="20"/>
        <v>0</v>
      </c>
      <c r="S124" s="13">
        <f t="shared" si="20"/>
        <v>0</v>
      </c>
      <c r="T124" s="13">
        <f t="shared" si="20"/>
        <v>0</v>
      </c>
      <c r="U124" s="13">
        <f t="shared" si="20"/>
        <v>0</v>
      </c>
      <c r="V124" s="13">
        <f t="shared" si="20"/>
        <v>0</v>
      </c>
      <c r="X124" s="54">
        <f>X125+X129</f>
        <v>424.26599999999996</v>
      </c>
      <c r="Y124" s="88">
        <f t="shared" si="11"/>
        <v>72.86200791018862</v>
      </c>
      <c r="AA124" s="108"/>
      <c r="AB124" s="108"/>
      <c r="AC124" s="172"/>
    </row>
    <row r="125" spans="1:29" s="25" customFormat="1" ht="31.5" outlineLevel="6">
      <c r="A125" s="5" t="s">
        <v>94</v>
      </c>
      <c r="B125" s="6" t="s">
        <v>71</v>
      </c>
      <c r="C125" s="6" t="s">
        <v>262</v>
      </c>
      <c r="D125" s="6" t="s">
        <v>93</v>
      </c>
      <c r="E125" s="6"/>
      <c r="F125" s="55">
        <f>F126+F127+F128</f>
        <v>547.636</v>
      </c>
      <c r="G125" s="31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55">
        <f>X126+X127+X128</f>
        <v>411.82399999999996</v>
      </c>
      <c r="Y125" s="88">
        <f t="shared" si="11"/>
        <v>75.20031553805812</v>
      </c>
      <c r="AA125" s="108"/>
      <c r="AB125" s="108"/>
      <c r="AC125" s="172"/>
    </row>
    <row r="126" spans="1:29" s="25" customFormat="1" ht="31.5" outlineLevel="6">
      <c r="A126" s="33" t="s">
        <v>242</v>
      </c>
      <c r="B126" s="34" t="s">
        <v>71</v>
      </c>
      <c r="C126" s="34" t="s">
        <v>262</v>
      </c>
      <c r="D126" s="34" t="s">
        <v>91</v>
      </c>
      <c r="E126" s="34"/>
      <c r="F126" s="56">
        <v>421.539</v>
      </c>
      <c r="G126" s="31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6">
        <v>317.229</v>
      </c>
      <c r="Y126" s="88">
        <f t="shared" si="11"/>
        <v>75.25495861592877</v>
      </c>
      <c r="AA126" s="108"/>
      <c r="AB126" s="108"/>
      <c r="AC126" s="172"/>
    </row>
    <row r="127" spans="1:29" s="25" customFormat="1" ht="31.5" outlineLevel="6">
      <c r="A127" s="33" t="s">
        <v>247</v>
      </c>
      <c r="B127" s="34" t="s">
        <v>71</v>
      </c>
      <c r="C127" s="34" t="s">
        <v>262</v>
      </c>
      <c r="D127" s="34" t="s">
        <v>92</v>
      </c>
      <c r="E127" s="34"/>
      <c r="F127" s="56">
        <v>0</v>
      </c>
      <c r="G127" s="3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6">
        <v>0</v>
      </c>
      <c r="Y127" s="88">
        <v>0</v>
      </c>
      <c r="AA127" s="108"/>
      <c r="AB127" s="108"/>
      <c r="AC127" s="172"/>
    </row>
    <row r="128" spans="1:29" s="25" customFormat="1" ht="47.25" outlineLevel="6">
      <c r="A128" s="33" t="s">
        <v>243</v>
      </c>
      <c r="B128" s="34" t="s">
        <v>71</v>
      </c>
      <c r="C128" s="34" t="s">
        <v>262</v>
      </c>
      <c r="D128" s="34" t="s">
        <v>244</v>
      </c>
      <c r="E128" s="34"/>
      <c r="F128" s="56">
        <v>126.097</v>
      </c>
      <c r="G128" s="3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6">
        <v>94.595</v>
      </c>
      <c r="Y128" s="88">
        <f t="shared" si="11"/>
        <v>75.01764514619697</v>
      </c>
      <c r="AA128" s="112"/>
      <c r="AB128" s="112"/>
      <c r="AC128" s="174"/>
    </row>
    <row r="129" spans="1:29" s="25" customFormat="1" ht="15.75" outlineLevel="6">
      <c r="A129" s="5" t="s">
        <v>95</v>
      </c>
      <c r="B129" s="6" t="s">
        <v>71</v>
      </c>
      <c r="C129" s="6" t="s">
        <v>262</v>
      </c>
      <c r="D129" s="6" t="s">
        <v>96</v>
      </c>
      <c r="E129" s="6"/>
      <c r="F129" s="55">
        <f>F130</f>
        <v>34.651</v>
      </c>
      <c r="G129" s="31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55">
        <f>X130</f>
        <v>12.442</v>
      </c>
      <c r="Y129" s="88">
        <f t="shared" si="11"/>
        <v>35.90661164179966</v>
      </c>
      <c r="AA129" s="108"/>
      <c r="AB129" s="108"/>
      <c r="AC129" s="172"/>
    </row>
    <row r="130" spans="1:29" s="25" customFormat="1" ht="31.5" outlineLevel="6">
      <c r="A130" s="33" t="s">
        <v>97</v>
      </c>
      <c r="B130" s="34" t="s">
        <v>71</v>
      </c>
      <c r="C130" s="34" t="s">
        <v>262</v>
      </c>
      <c r="D130" s="34" t="s">
        <v>98</v>
      </c>
      <c r="E130" s="34"/>
      <c r="F130" s="56">
        <v>34.651</v>
      </c>
      <c r="G130" s="31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6">
        <v>12.442</v>
      </c>
      <c r="Y130" s="88">
        <f t="shared" si="11"/>
        <v>35.90661164179966</v>
      </c>
      <c r="AA130" s="112"/>
      <c r="AB130" s="112"/>
      <c r="AC130" s="174"/>
    </row>
    <row r="131" spans="1:29" s="25" customFormat="1" ht="31.5" outlineLevel="6">
      <c r="A131" s="43" t="s">
        <v>141</v>
      </c>
      <c r="B131" s="19" t="s">
        <v>71</v>
      </c>
      <c r="C131" s="19" t="s">
        <v>263</v>
      </c>
      <c r="D131" s="19" t="s">
        <v>5</v>
      </c>
      <c r="E131" s="19"/>
      <c r="F131" s="54">
        <f>F132+F135</f>
        <v>708.062</v>
      </c>
      <c r="G131" s="77">
        <f aca="true" t="shared" si="21" ref="G131:V131">G132</f>
        <v>0</v>
      </c>
      <c r="H131" s="13">
        <f t="shared" si="21"/>
        <v>0</v>
      </c>
      <c r="I131" s="13">
        <f t="shared" si="21"/>
        <v>0</v>
      </c>
      <c r="J131" s="13">
        <f t="shared" si="21"/>
        <v>0</v>
      </c>
      <c r="K131" s="13">
        <f t="shared" si="21"/>
        <v>0</v>
      </c>
      <c r="L131" s="13">
        <f t="shared" si="21"/>
        <v>0</v>
      </c>
      <c r="M131" s="13">
        <f t="shared" si="21"/>
        <v>0</v>
      </c>
      <c r="N131" s="13">
        <f t="shared" si="21"/>
        <v>0</v>
      </c>
      <c r="O131" s="13">
        <f t="shared" si="21"/>
        <v>0</v>
      </c>
      <c r="P131" s="13">
        <f t="shared" si="21"/>
        <v>0</v>
      </c>
      <c r="Q131" s="13">
        <f t="shared" si="21"/>
        <v>0</v>
      </c>
      <c r="R131" s="13">
        <f t="shared" si="21"/>
        <v>0</v>
      </c>
      <c r="S131" s="13">
        <f t="shared" si="21"/>
        <v>0</v>
      </c>
      <c r="T131" s="13">
        <f t="shared" si="21"/>
        <v>0</v>
      </c>
      <c r="U131" s="13">
        <f t="shared" si="21"/>
        <v>0</v>
      </c>
      <c r="V131" s="13">
        <f t="shared" si="21"/>
        <v>0</v>
      </c>
      <c r="X131" s="54">
        <f>X132+X135</f>
        <v>510.779</v>
      </c>
      <c r="Y131" s="88">
        <f t="shared" si="11"/>
        <v>72.13760941838426</v>
      </c>
      <c r="AA131" s="108"/>
      <c r="AB131" s="108"/>
      <c r="AC131" s="172"/>
    </row>
    <row r="132" spans="1:29" s="25" customFormat="1" ht="31.5" outlineLevel="6">
      <c r="A132" s="5" t="s">
        <v>94</v>
      </c>
      <c r="B132" s="6" t="s">
        <v>71</v>
      </c>
      <c r="C132" s="6" t="s">
        <v>263</v>
      </c>
      <c r="D132" s="6" t="s">
        <v>93</v>
      </c>
      <c r="E132" s="6"/>
      <c r="F132" s="55">
        <f>F133+F134</f>
        <v>679.162</v>
      </c>
      <c r="G132" s="31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55">
        <f>X133+X134</f>
        <v>490.657</v>
      </c>
      <c r="Y132" s="88">
        <f t="shared" si="11"/>
        <v>72.24447186385574</v>
      </c>
      <c r="AA132" s="108"/>
      <c r="AB132" s="108"/>
      <c r="AC132" s="172"/>
    </row>
    <row r="133" spans="1:29" s="25" customFormat="1" ht="31.5" outlineLevel="6">
      <c r="A133" s="33" t="s">
        <v>242</v>
      </c>
      <c r="B133" s="34" t="s">
        <v>71</v>
      </c>
      <c r="C133" s="34" t="s">
        <v>263</v>
      </c>
      <c r="D133" s="34" t="s">
        <v>91</v>
      </c>
      <c r="E133" s="34"/>
      <c r="F133" s="56">
        <v>522.533</v>
      </c>
      <c r="G133" s="80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X133" s="56">
        <v>383.52</v>
      </c>
      <c r="Y133" s="88">
        <f t="shared" si="11"/>
        <v>73.3963213806592</v>
      </c>
      <c r="AA133" s="108"/>
      <c r="AB133" s="108"/>
      <c r="AC133" s="172"/>
    </row>
    <row r="134" spans="1:29" s="25" customFormat="1" ht="47.25" outlineLevel="6">
      <c r="A134" s="33" t="s">
        <v>243</v>
      </c>
      <c r="B134" s="34" t="s">
        <v>71</v>
      </c>
      <c r="C134" s="34" t="s">
        <v>263</v>
      </c>
      <c r="D134" s="34" t="s">
        <v>244</v>
      </c>
      <c r="E134" s="34"/>
      <c r="F134" s="56">
        <v>156.629</v>
      </c>
      <c r="G134" s="80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X134" s="56">
        <v>107.137</v>
      </c>
      <c r="Y134" s="88">
        <f t="shared" si="11"/>
        <v>68.40176467959319</v>
      </c>
      <c r="AA134" s="112"/>
      <c r="AB134" s="112"/>
      <c r="AC134" s="174"/>
    </row>
    <row r="135" spans="1:29" s="25" customFormat="1" ht="15.75" outlineLevel="6">
      <c r="A135" s="5" t="s">
        <v>95</v>
      </c>
      <c r="B135" s="6" t="s">
        <v>71</v>
      </c>
      <c r="C135" s="6" t="s">
        <v>263</v>
      </c>
      <c r="D135" s="6" t="s">
        <v>96</v>
      </c>
      <c r="E135" s="6"/>
      <c r="F135" s="55">
        <f>F136</f>
        <v>28.9</v>
      </c>
      <c r="G135" s="80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X135" s="55">
        <f>X136</f>
        <v>20.122</v>
      </c>
      <c r="Y135" s="88">
        <f t="shared" si="11"/>
        <v>69.62629757785467</v>
      </c>
      <c r="AA135" s="108"/>
      <c r="AB135" s="108"/>
      <c r="AC135" s="172"/>
    </row>
    <row r="136" spans="1:29" s="25" customFormat="1" ht="31.5" outlineLevel="6">
      <c r="A136" s="33" t="s">
        <v>97</v>
      </c>
      <c r="B136" s="34" t="s">
        <v>71</v>
      </c>
      <c r="C136" s="34" t="s">
        <v>263</v>
      </c>
      <c r="D136" s="34" t="s">
        <v>98</v>
      </c>
      <c r="E136" s="34"/>
      <c r="F136" s="56">
        <v>28.9</v>
      </c>
      <c r="G136" s="80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X136" s="56">
        <v>20.122</v>
      </c>
      <c r="Y136" s="88">
        <f t="shared" si="11"/>
        <v>69.62629757785467</v>
      </c>
      <c r="AA136" s="112"/>
      <c r="AB136" s="112"/>
      <c r="AC136" s="174"/>
    </row>
    <row r="137" spans="1:29" s="25" customFormat="1" ht="15.75" outlineLevel="6">
      <c r="A137" s="14" t="s">
        <v>142</v>
      </c>
      <c r="B137" s="12" t="s">
        <v>71</v>
      </c>
      <c r="C137" s="12" t="s">
        <v>249</v>
      </c>
      <c r="D137" s="12" t="s">
        <v>5</v>
      </c>
      <c r="E137" s="12"/>
      <c r="F137" s="57">
        <f>F145+F152+F138+F159+F164+F167+F170</f>
        <v>11766.609</v>
      </c>
      <c r="G137" s="144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0"/>
      <c r="X137" s="57">
        <f>X145+X152+X138+X159+X164+X167+X170</f>
        <v>8838.21</v>
      </c>
      <c r="Y137" s="88">
        <f t="shared" si="11"/>
        <v>75.11263440469551</v>
      </c>
      <c r="AA137" s="108"/>
      <c r="AB137" s="108"/>
      <c r="AC137" s="172"/>
    </row>
    <row r="138" spans="1:29" s="25" customFormat="1" ht="33.75" customHeight="1" outlineLevel="6">
      <c r="A138" s="43" t="s">
        <v>217</v>
      </c>
      <c r="B138" s="42" t="s">
        <v>71</v>
      </c>
      <c r="C138" s="42" t="s">
        <v>264</v>
      </c>
      <c r="D138" s="42" t="s">
        <v>5</v>
      </c>
      <c r="E138" s="42"/>
      <c r="F138" s="146">
        <f>F139+F142</f>
        <v>30</v>
      </c>
      <c r="G138" s="144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0"/>
      <c r="X138" s="146">
        <f>X139+X142</f>
        <v>30</v>
      </c>
      <c r="Y138" s="88">
        <f t="shared" si="11"/>
        <v>100</v>
      </c>
      <c r="AA138" s="108"/>
      <c r="AB138" s="108"/>
      <c r="AC138" s="172"/>
    </row>
    <row r="139" spans="1:29" s="25" customFormat="1" ht="31.5" outlineLevel="6">
      <c r="A139" s="5" t="s">
        <v>190</v>
      </c>
      <c r="B139" s="6" t="s">
        <v>71</v>
      </c>
      <c r="C139" s="6" t="s">
        <v>265</v>
      </c>
      <c r="D139" s="6" t="s">
        <v>5</v>
      </c>
      <c r="E139" s="12"/>
      <c r="F139" s="55">
        <f>F140</f>
        <v>0</v>
      </c>
      <c r="G139" s="144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0"/>
      <c r="X139" s="55">
        <f>X140</f>
        <v>0</v>
      </c>
      <c r="Y139" s="88">
        <v>0</v>
      </c>
      <c r="AA139" s="108"/>
      <c r="AB139" s="108"/>
      <c r="AC139" s="172"/>
    </row>
    <row r="140" spans="1:29" s="25" customFormat="1" ht="15.75" outlineLevel="6">
      <c r="A140" s="33" t="s">
        <v>95</v>
      </c>
      <c r="B140" s="34" t="s">
        <v>71</v>
      </c>
      <c r="C140" s="34" t="s">
        <v>265</v>
      </c>
      <c r="D140" s="34" t="s">
        <v>96</v>
      </c>
      <c r="E140" s="12"/>
      <c r="F140" s="56">
        <f>F141</f>
        <v>0</v>
      </c>
      <c r="G140" s="144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0"/>
      <c r="X140" s="56">
        <f>X141</f>
        <v>0</v>
      </c>
      <c r="Y140" s="88">
        <v>0</v>
      </c>
      <c r="AA140" s="108"/>
      <c r="AB140" s="108"/>
      <c r="AC140" s="172"/>
    </row>
    <row r="141" spans="1:29" s="25" customFormat="1" ht="31.5" outlineLevel="6">
      <c r="A141" s="33" t="s">
        <v>97</v>
      </c>
      <c r="B141" s="34" t="s">
        <v>71</v>
      </c>
      <c r="C141" s="34" t="s">
        <v>265</v>
      </c>
      <c r="D141" s="34" t="s">
        <v>98</v>
      </c>
      <c r="E141" s="12"/>
      <c r="F141" s="56">
        <v>0</v>
      </c>
      <c r="G141" s="144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0"/>
      <c r="X141" s="56">
        <v>0</v>
      </c>
      <c r="Y141" s="88">
        <v>0</v>
      </c>
      <c r="AA141" s="108"/>
      <c r="AB141" s="108"/>
      <c r="AC141" s="172"/>
    </row>
    <row r="142" spans="1:29" s="25" customFormat="1" ht="31.5" outlineLevel="6">
      <c r="A142" s="5" t="s">
        <v>191</v>
      </c>
      <c r="B142" s="6" t="s">
        <v>71</v>
      </c>
      <c r="C142" s="6" t="s">
        <v>266</v>
      </c>
      <c r="D142" s="6" t="s">
        <v>5</v>
      </c>
      <c r="E142" s="12"/>
      <c r="F142" s="55">
        <f>F143</f>
        <v>30</v>
      </c>
      <c r="G142" s="144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0"/>
      <c r="X142" s="55">
        <f>X143</f>
        <v>30</v>
      </c>
      <c r="Y142" s="88">
        <f aca="true" t="shared" si="22" ref="Y142:Y203">X142/F142*100</f>
        <v>100</v>
      </c>
      <c r="AA142" s="108"/>
      <c r="AB142" s="108"/>
      <c r="AC142" s="172"/>
    </row>
    <row r="143" spans="1:29" s="25" customFormat="1" ht="15.75" outlineLevel="6">
      <c r="A143" s="92" t="s">
        <v>95</v>
      </c>
      <c r="B143" s="93" t="s">
        <v>71</v>
      </c>
      <c r="C143" s="93" t="s">
        <v>266</v>
      </c>
      <c r="D143" s="93" t="s">
        <v>96</v>
      </c>
      <c r="E143" s="97"/>
      <c r="F143" s="98">
        <f>F144</f>
        <v>30</v>
      </c>
      <c r="G143" s="147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9"/>
      <c r="X143" s="98">
        <f>X144</f>
        <v>30</v>
      </c>
      <c r="Y143" s="88">
        <f t="shared" si="22"/>
        <v>100</v>
      </c>
      <c r="AC143" s="172"/>
    </row>
    <row r="144" spans="1:29" s="25" customFormat="1" ht="31.5" outlineLevel="6">
      <c r="A144" s="33" t="s">
        <v>97</v>
      </c>
      <c r="B144" s="34" t="s">
        <v>71</v>
      </c>
      <c r="C144" s="34" t="s">
        <v>266</v>
      </c>
      <c r="D144" s="34" t="s">
        <v>98</v>
      </c>
      <c r="E144" s="12"/>
      <c r="F144" s="56">
        <v>30</v>
      </c>
      <c r="G144" s="144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0"/>
      <c r="X144" s="56">
        <v>30</v>
      </c>
      <c r="Y144" s="88">
        <f t="shared" si="22"/>
        <v>100</v>
      </c>
      <c r="AA144" s="112"/>
      <c r="AB144" s="112"/>
      <c r="AC144" s="174"/>
    </row>
    <row r="145" spans="1:29" s="25" customFormat="1" ht="15.75" outlineLevel="6">
      <c r="A145" s="36" t="s">
        <v>218</v>
      </c>
      <c r="B145" s="19" t="s">
        <v>71</v>
      </c>
      <c r="C145" s="19" t="s">
        <v>267</v>
      </c>
      <c r="D145" s="19" t="s">
        <v>5</v>
      </c>
      <c r="E145" s="19"/>
      <c r="F145" s="54">
        <f>F146+F149</f>
        <v>50</v>
      </c>
      <c r="G145" s="144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0"/>
      <c r="X145" s="54">
        <f>X146+X149</f>
        <v>50</v>
      </c>
      <c r="Y145" s="88">
        <f t="shared" si="22"/>
        <v>100</v>
      </c>
      <c r="AA145" s="108"/>
      <c r="AB145" s="108"/>
      <c r="AC145" s="172"/>
    </row>
    <row r="146" spans="1:29" s="25" customFormat="1" ht="31.5" outlineLevel="6">
      <c r="A146" s="5" t="s">
        <v>143</v>
      </c>
      <c r="B146" s="6" t="s">
        <v>71</v>
      </c>
      <c r="C146" s="6" t="s">
        <v>268</v>
      </c>
      <c r="D146" s="6" t="s">
        <v>5</v>
      </c>
      <c r="E146" s="6"/>
      <c r="F146" s="55">
        <f>F147</f>
        <v>0</v>
      </c>
      <c r="G146" s="144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0"/>
      <c r="X146" s="55">
        <f>X147</f>
        <v>0</v>
      </c>
      <c r="Y146" s="88">
        <v>0</v>
      </c>
      <c r="AA146" s="108"/>
      <c r="AB146" s="108"/>
      <c r="AC146" s="172"/>
    </row>
    <row r="147" spans="1:29" s="25" customFormat="1" ht="15.75" outlineLevel="6">
      <c r="A147" s="92" t="s">
        <v>95</v>
      </c>
      <c r="B147" s="93" t="s">
        <v>71</v>
      </c>
      <c r="C147" s="93" t="s">
        <v>268</v>
      </c>
      <c r="D147" s="93" t="s">
        <v>96</v>
      </c>
      <c r="E147" s="93"/>
      <c r="F147" s="98">
        <f>F148</f>
        <v>0</v>
      </c>
      <c r="G147" s="147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9"/>
      <c r="X147" s="98">
        <f>X148</f>
        <v>0</v>
      </c>
      <c r="Y147" s="88">
        <v>0</v>
      </c>
      <c r="AA147" s="108"/>
      <c r="AB147" s="108"/>
      <c r="AC147" s="172"/>
    </row>
    <row r="148" spans="1:29" s="25" customFormat="1" ht="31.5" outlineLevel="6">
      <c r="A148" s="33" t="s">
        <v>97</v>
      </c>
      <c r="B148" s="34" t="s">
        <v>71</v>
      </c>
      <c r="C148" s="34" t="s">
        <v>268</v>
      </c>
      <c r="D148" s="34" t="s">
        <v>98</v>
      </c>
      <c r="E148" s="34"/>
      <c r="F148" s="56">
        <v>0</v>
      </c>
      <c r="G148" s="144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0"/>
      <c r="X148" s="56">
        <v>0</v>
      </c>
      <c r="Y148" s="88">
        <v>0</v>
      </c>
      <c r="AA148" s="108"/>
      <c r="AB148" s="108"/>
      <c r="AC148" s="172"/>
    </row>
    <row r="149" spans="1:29" s="25" customFormat="1" ht="31.5" outlineLevel="6">
      <c r="A149" s="5" t="s">
        <v>144</v>
      </c>
      <c r="B149" s="6" t="s">
        <v>71</v>
      </c>
      <c r="C149" s="6" t="s">
        <v>269</v>
      </c>
      <c r="D149" s="6" t="s">
        <v>5</v>
      </c>
      <c r="E149" s="6"/>
      <c r="F149" s="55">
        <f>F150</f>
        <v>50</v>
      </c>
      <c r="G149" s="144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0"/>
      <c r="X149" s="55">
        <f>X150</f>
        <v>50</v>
      </c>
      <c r="Y149" s="88">
        <f t="shared" si="22"/>
        <v>100</v>
      </c>
      <c r="AA149" s="108"/>
      <c r="AB149" s="108"/>
      <c r="AC149" s="172"/>
    </row>
    <row r="150" spans="1:29" s="25" customFormat="1" ht="15.75" outlineLevel="6">
      <c r="A150" s="92" t="s">
        <v>95</v>
      </c>
      <c r="B150" s="93" t="s">
        <v>71</v>
      </c>
      <c r="C150" s="93" t="s">
        <v>269</v>
      </c>
      <c r="D150" s="93" t="s">
        <v>96</v>
      </c>
      <c r="E150" s="93"/>
      <c r="F150" s="98">
        <f>F151</f>
        <v>50</v>
      </c>
      <c r="G150" s="147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9"/>
      <c r="X150" s="98">
        <f>X151</f>
        <v>50</v>
      </c>
      <c r="Y150" s="88">
        <f t="shared" si="22"/>
        <v>100</v>
      </c>
      <c r="AC150" s="172"/>
    </row>
    <row r="151" spans="1:29" s="25" customFormat="1" ht="31.5" outlineLevel="6">
      <c r="A151" s="33" t="s">
        <v>97</v>
      </c>
      <c r="B151" s="34" t="s">
        <v>71</v>
      </c>
      <c r="C151" s="34" t="s">
        <v>269</v>
      </c>
      <c r="D151" s="34" t="s">
        <v>98</v>
      </c>
      <c r="E151" s="34"/>
      <c r="F151" s="56">
        <v>50</v>
      </c>
      <c r="G151" s="144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0"/>
      <c r="X151" s="56">
        <v>50</v>
      </c>
      <c r="Y151" s="88">
        <f t="shared" si="22"/>
        <v>100</v>
      </c>
      <c r="AA151" s="112"/>
      <c r="AB151" s="112"/>
      <c r="AC151" s="174"/>
    </row>
    <row r="152" spans="1:29" s="25" customFormat="1" ht="31.5" outlineLevel="6">
      <c r="A152" s="36" t="s">
        <v>219</v>
      </c>
      <c r="B152" s="19" t="s">
        <v>71</v>
      </c>
      <c r="C152" s="19" t="s">
        <v>270</v>
      </c>
      <c r="D152" s="19" t="s">
        <v>5</v>
      </c>
      <c r="E152" s="19"/>
      <c r="F152" s="54">
        <f>F153+F156</f>
        <v>10</v>
      </c>
      <c r="G152" s="144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0"/>
      <c r="X152" s="54">
        <f>X153+X156</f>
        <v>0</v>
      </c>
      <c r="Y152" s="88">
        <f t="shared" si="22"/>
        <v>0</v>
      </c>
      <c r="AA152" s="108"/>
      <c r="AB152" s="108"/>
      <c r="AC152" s="172"/>
    </row>
    <row r="153" spans="1:29" s="25" customFormat="1" ht="47.25" outlineLevel="6">
      <c r="A153" s="5" t="s">
        <v>145</v>
      </c>
      <c r="B153" s="6" t="s">
        <v>71</v>
      </c>
      <c r="C153" s="6" t="s">
        <v>271</v>
      </c>
      <c r="D153" s="6" t="s">
        <v>5</v>
      </c>
      <c r="E153" s="6"/>
      <c r="F153" s="55">
        <f>F154</f>
        <v>10</v>
      </c>
      <c r="G153" s="144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0"/>
      <c r="X153" s="55">
        <f>X154</f>
        <v>0</v>
      </c>
      <c r="Y153" s="88">
        <f t="shared" si="22"/>
        <v>0</v>
      </c>
      <c r="AA153" s="108"/>
      <c r="AB153" s="108"/>
      <c r="AC153" s="172"/>
    </row>
    <row r="154" spans="1:29" s="25" customFormat="1" ht="15.75" outlineLevel="6">
      <c r="A154" s="92" t="s">
        <v>95</v>
      </c>
      <c r="B154" s="93" t="s">
        <v>71</v>
      </c>
      <c r="C154" s="93" t="s">
        <v>271</v>
      </c>
      <c r="D154" s="93" t="s">
        <v>96</v>
      </c>
      <c r="E154" s="93"/>
      <c r="F154" s="98">
        <f>F155</f>
        <v>10</v>
      </c>
      <c r="G154" s="147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9"/>
      <c r="X154" s="98">
        <f>X155</f>
        <v>0</v>
      </c>
      <c r="Y154" s="88">
        <f t="shared" si="22"/>
        <v>0</v>
      </c>
      <c r="AC154" s="172"/>
    </row>
    <row r="155" spans="1:29" s="25" customFormat="1" ht="31.5" outlineLevel="6">
      <c r="A155" s="33" t="s">
        <v>97</v>
      </c>
      <c r="B155" s="34" t="s">
        <v>71</v>
      </c>
      <c r="C155" s="34" t="s">
        <v>271</v>
      </c>
      <c r="D155" s="34" t="s">
        <v>98</v>
      </c>
      <c r="E155" s="34"/>
      <c r="F155" s="56">
        <v>10</v>
      </c>
      <c r="G155" s="144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0"/>
      <c r="X155" s="56">
        <v>0</v>
      </c>
      <c r="Y155" s="88">
        <f t="shared" si="22"/>
        <v>0</v>
      </c>
      <c r="AA155" s="112"/>
      <c r="AB155" s="112"/>
      <c r="AC155" s="172"/>
    </row>
    <row r="156" spans="1:29" s="25" customFormat="1" ht="47.25" outlineLevel="6">
      <c r="A156" s="5" t="s">
        <v>354</v>
      </c>
      <c r="B156" s="6" t="s">
        <v>71</v>
      </c>
      <c r="C156" s="6" t="s">
        <v>355</v>
      </c>
      <c r="D156" s="6" t="s">
        <v>5</v>
      </c>
      <c r="E156" s="6"/>
      <c r="F156" s="55">
        <f>F157</f>
        <v>0</v>
      </c>
      <c r="G156" s="144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0"/>
      <c r="X156" s="55">
        <f>X157</f>
        <v>0</v>
      </c>
      <c r="Y156" s="88">
        <v>0</v>
      </c>
      <c r="AA156" s="108"/>
      <c r="AB156" s="108"/>
      <c r="AC156" s="172"/>
    </row>
    <row r="157" spans="1:29" s="25" customFormat="1" ht="15.75" outlineLevel="6">
      <c r="A157" s="92" t="s">
        <v>95</v>
      </c>
      <c r="B157" s="93" t="s">
        <v>71</v>
      </c>
      <c r="C157" s="93" t="s">
        <v>355</v>
      </c>
      <c r="D157" s="93" t="s">
        <v>96</v>
      </c>
      <c r="E157" s="93"/>
      <c r="F157" s="98">
        <f>F158</f>
        <v>0</v>
      </c>
      <c r="G157" s="147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9"/>
      <c r="X157" s="98">
        <f>X158</f>
        <v>0</v>
      </c>
      <c r="Y157" s="88">
        <v>0</v>
      </c>
      <c r="AA157" s="108"/>
      <c r="AB157" s="108"/>
      <c r="AC157" s="172"/>
    </row>
    <row r="158" spans="1:29" s="25" customFormat="1" ht="34.5" customHeight="1" outlineLevel="6">
      <c r="A158" s="33" t="s">
        <v>97</v>
      </c>
      <c r="B158" s="34" t="s">
        <v>71</v>
      </c>
      <c r="C158" s="34" t="s">
        <v>355</v>
      </c>
      <c r="D158" s="34" t="s">
        <v>98</v>
      </c>
      <c r="E158" s="34"/>
      <c r="F158" s="56">
        <v>0</v>
      </c>
      <c r="G158" s="144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0"/>
      <c r="X158" s="56">
        <v>0</v>
      </c>
      <c r="Y158" s="88">
        <v>0</v>
      </c>
      <c r="AA158" s="108"/>
      <c r="AB158" s="108"/>
      <c r="AC158" s="172"/>
    </row>
    <row r="159" spans="1:29" s="25" customFormat="1" ht="31.5" outlineLevel="6">
      <c r="A159" s="36" t="s">
        <v>341</v>
      </c>
      <c r="B159" s="19" t="s">
        <v>71</v>
      </c>
      <c r="C159" s="19" t="s">
        <v>345</v>
      </c>
      <c r="D159" s="19" t="s">
        <v>5</v>
      </c>
      <c r="E159" s="19"/>
      <c r="F159" s="54">
        <f>F160+F162</f>
        <v>11548.399000000001</v>
      </c>
      <c r="G159" s="80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X159" s="54">
        <f>X160+X162</f>
        <v>8640</v>
      </c>
      <c r="Y159" s="88">
        <f t="shared" si="22"/>
        <v>74.81556534373291</v>
      </c>
      <c r="AA159" s="108"/>
      <c r="AB159" s="108"/>
      <c r="AC159" s="172"/>
    </row>
    <row r="160" spans="1:29" s="25" customFormat="1" ht="15.75" outlineLevel="6">
      <c r="A160" s="5" t="s">
        <v>118</v>
      </c>
      <c r="B160" s="6" t="s">
        <v>71</v>
      </c>
      <c r="C160" s="6" t="s">
        <v>364</v>
      </c>
      <c r="D160" s="6" t="s">
        <v>119</v>
      </c>
      <c r="E160" s="6"/>
      <c r="F160" s="55">
        <f>F161</f>
        <v>4042</v>
      </c>
      <c r="G160" s="80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X160" s="55">
        <f>X161</f>
        <v>3544</v>
      </c>
      <c r="Y160" s="88">
        <f t="shared" si="22"/>
        <v>87.67936665017318</v>
      </c>
      <c r="AC160" s="172"/>
    </row>
    <row r="161" spans="1:29" s="25" customFormat="1" ht="47.25" outlineLevel="6">
      <c r="A161" s="38" t="s">
        <v>198</v>
      </c>
      <c r="B161" s="34" t="s">
        <v>71</v>
      </c>
      <c r="C161" s="34" t="s">
        <v>364</v>
      </c>
      <c r="D161" s="34" t="s">
        <v>85</v>
      </c>
      <c r="E161" s="34"/>
      <c r="F161" s="56">
        <v>4042</v>
      </c>
      <c r="G161" s="80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X161" s="56">
        <v>3544</v>
      </c>
      <c r="Y161" s="88">
        <f t="shared" si="22"/>
        <v>87.67936665017318</v>
      </c>
      <c r="AA161" s="112"/>
      <c r="AB161" s="112"/>
      <c r="AC161" s="174"/>
    </row>
    <row r="162" spans="1:29" s="25" customFormat="1" ht="15.75" outlineLevel="6">
      <c r="A162" s="5" t="s">
        <v>118</v>
      </c>
      <c r="B162" s="6" t="s">
        <v>71</v>
      </c>
      <c r="C162" s="6" t="s">
        <v>344</v>
      </c>
      <c r="D162" s="6" t="s">
        <v>119</v>
      </c>
      <c r="E162" s="6"/>
      <c r="F162" s="55">
        <f>F163</f>
        <v>7506.399</v>
      </c>
      <c r="G162" s="80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X162" s="55">
        <f>X163</f>
        <v>5096</v>
      </c>
      <c r="Y162" s="88">
        <f t="shared" si="22"/>
        <v>67.88874399029415</v>
      </c>
      <c r="AA162" s="108"/>
      <c r="AB162" s="108"/>
      <c r="AC162" s="172"/>
    </row>
    <row r="163" spans="1:29" s="25" customFormat="1" ht="47.25" outlineLevel="6">
      <c r="A163" s="38" t="s">
        <v>198</v>
      </c>
      <c r="B163" s="34" t="s">
        <v>71</v>
      </c>
      <c r="C163" s="34" t="s">
        <v>344</v>
      </c>
      <c r="D163" s="34" t="s">
        <v>85</v>
      </c>
      <c r="E163" s="34"/>
      <c r="F163" s="56">
        <v>7506.399</v>
      </c>
      <c r="G163" s="144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0"/>
      <c r="X163" s="56">
        <v>5096</v>
      </c>
      <c r="Y163" s="88">
        <f t="shared" si="22"/>
        <v>67.88874399029415</v>
      </c>
      <c r="AA163" s="112"/>
      <c r="AB163" s="112"/>
      <c r="AC163" s="174"/>
    </row>
    <row r="164" spans="1:29" s="25" customFormat="1" ht="31.5" outlineLevel="6">
      <c r="A164" s="36" t="s">
        <v>358</v>
      </c>
      <c r="B164" s="19" t="s">
        <v>71</v>
      </c>
      <c r="C164" s="19" t="s">
        <v>359</v>
      </c>
      <c r="D164" s="19" t="s">
        <v>5</v>
      </c>
      <c r="E164" s="19"/>
      <c r="F164" s="54">
        <f>F165</f>
        <v>20</v>
      </c>
      <c r="G164" s="80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X164" s="54">
        <f>X165</f>
        <v>0</v>
      </c>
      <c r="Y164" s="88">
        <f t="shared" si="22"/>
        <v>0</v>
      </c>
      <c r="AA164" s="108"/>
      <c r="AB164" s="108"/>
      <c r="AC164" s="172"/>
    </row>
    <row r="165" spans="1:29" s="25" customFormat="1" ht="15.75" outlineLevel="6">
      <c r="A165" s="5" t="s">
        <v>95</v>
      </c>
      <c r="B165" s="6" t="s">
        <v>71</v>
      </c>
      <c r="C165" s="6" t="s">
        <v>360</v>
      </c>
      <c r="D165" s="6" t="s">
        <v>96</v>
      </c>
      <c r="E165" s="6"/>
      <c r="F165" s="55">
        <f>F166</f>
        <v>20</v>
      </c>
      <c r="G165" s="80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X165" s="55">
        <f>X166</f>
        <v>0</v>
      </c>
      <c r="Y165" s="88">
        <f t="shared" si="22"/>
        <v>0</v>
      </c>
      <c r="AA165" s="108"/>
      <c r="AB165" s="108"/>
      <c r="AC165" s="172"/>
    </row>
    <row r="166" spans="1:29" s="25" customFormat="1" ht="31.5" outlineLevel="6">
      <c r="A166" s="38" t="s">
        <v>97</v>
      </c>
      <c r="B166" s="34" t="s">
        <v>71</v>
      </c>
      <c r="C166" s="34" t="s">
        <v>360</v>
      </c>
      <c r="D166" s="34" t="s">
        <v>98</v>
      </c>
      <c r="E166" s="34"/>
      <c r="F166" s="56">
        <v>20</v>
      </c>
      <c r="G166" s="80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X166" s="56">
        <v>0</v>
      </c>
      <c r="Y166" s="88">
        <f t="shared" si="22"/>
        <v>0</v>
      </c>
      <c r="AA166" s="112"/>
      <c r="AB166" s="112"/>
      <c r="AC166" s="172"/>
    </row>
    <row r="167" spans="1:29" s="25" customFormat="1" ht="31.5" outlineLevel="6">
      <c r="A167" s="36" t="s">
        <v>383</v>
      </c>
      <c r="B167" s="19" t="s">
        <v>71</v>
      </c>
      <c r="C167" s="19" t="s">
        <v>381</v>
      </c>
      <c r="D167" s="19" t="s">
        <v>5</v>
      </c>
      <c r="E167" s="19"/>
      <c r="F167" s="54">
        <f>F168</f>
        <v>10</v>
      </c>
      <c r="G167" s="80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X167" s="54">
        <f>X168</f>
        <v>0</v>
      </c>
      <c r="Y167" s="88">
        <f t="shared" si="22"/>
        <v>0</v>
      </c>
      <c r="AA167" s="108"/>
      <c r="AB167" s="108"/>
      <c r="AC167" s="172"/>
    </row>
    <row r="168" spans="1:29" s="25" customFormat="1" ht="15.75" outlineLevel="6">
      <c r="A168" s="5" t="s">
        <v>95</v>
      </c>
      <c r="B168" s="6" t="s">
        <v>71</v>
      </c>
      <c r="C168" s="6" t="s">
        <v>382</v>
      </c>
      <c r="D168" s="6" t="s">
        <v>96</v>
      </c>
      <c r="E168" s="6"/>
      <c r="F168" s="55">
        <f>F169</f>
        <v>10</v>
      </c>
      <c r="G168" s="80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X168" s="55">
        <f>X169</f>
        <v>0</v>
      </c>
      <c r="Y168" s="88">
        <f t="shared" si="22"/>
        <v>0</v>
      </c>
      <c r="AC168" s="172"/>
    </row>
    <row r="169" spans="1:29" s="25" customFormat="1" ht="31.5" outlineLevel="6">
      <c r="A169" s="38" t="s">
        <v>97</v>
      </c>
      <c r="B169" s="34" t="s">
        <v>71</v>
      </c>
      <c r="C169" s="34" t="s">
        <v>382</v>
      </c>
      <c r="D169" s="34" t="s">
        <v>98</v>
      </c>
      <c r="E169" s="34"/>
      <c r="F169" s="56">
        <v>10</v>
      </c>
      <c r="G169" s="80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X169" s="56">
        <v>0</v>
      </c>
      <c r="Y169" s="88">
        <f t="shared" si="22"/>
        <v>0</v>
      </c>
      <c r="AA169" s="112"/>
      <c r="AB169" s="112"/>
      <c r="AC169" s="172"/>
    </row>
    <row r="170" spans="1:29" s="25" customFormat="1" ht="47.25" outlineLevel="6">
      <c r="A170" s="36" t="s">
        <v>384</v>
      </c>
      <c r="B170" s="19" t="s">
        <v>71</v>
      </c>
      <c r="C170" s="19" t="s">
        <v>385</v>
      </c>
      <c r="D170" s="19" t="s">
        <v>5</v>
      </c>
      <c r="E170" s="19"/>
      <c r="F170" s="54">
        <f>F171+F173</f>
        <v>98.21000000000001</v>
      </c>
      <c r="G170" s="80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X170" s="54">
        <f>X171+X173</f>
        <v>118.21000000000001</v>
      </c>
      <c r="Y170" s="88">
        <f t="shared" si="22"/>
        <v>120.36452499745442</v>
      </c>
      <c r="AA170" s="108"/>
      <c r="AB170" s="108"/>
      <c r="AC170" s="172"/>
    </row>
    <row r="171" spans="1:29" s="25" customFormat="1" ht="15.75" outlineLevel="6">
      <c r="A171" s="5" t="s">
        <v>95</v>
      </c>
      <c r="B171" s="6" t="s">
        <v>71</v>
      </c>
      <c r="C171" s="6" t="s">
        <v>386</v>
      </c>
      <c r="D171" s="6" t="s">
        <v>96</v>
      </c>
      <c r="E171" s="6"/>
      <c r="F171" s="55">
        <f>F172</f>
        <v>97.51</v>
      </c>
      <c r="G171" s="80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X171" s="55">
        <f>X172</f>
        <v>117.51</v>
      </c>
      <c r="Y171" s="88">
        <f t="shared" si="22"/>
        <v>120.5107168495539</v>
      </c>
      <c r="AC171" s="172"/>
    </row>
    <row r="172" spans="1:29" s="25" customFormat="1" ht="31.5" outlineLevel="6">
      <c r="A172" s="38" t="s">
        <v>97</v>
      </c>
      <c r="B172" s="34" t="s">
        <v>71</v>
      </c>
      <c r="C172" s="34" t="s">
        <v>386</v>
      </c>
      <c r="D172" s="34" t="s">
        <v>98</v>
      </c>
      <c r="E172" s="34"/>
      <c r="F172" s="56">
        <v>97.51</v>
      </c>
      <c r="G172" s="80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X172" s="56">
        <v>117.51</v>
      </c>
      <c r="Y172" s="88">
        <f t="shared" si="22"/>
        <v>120.5107168495539</v>
      </c>
      <c r="AA172" s="112"/>
      <c r="AB172" s="112"/>
      <c r="AC172" s="174"/>
    </row>
    <row r="173" spans="1:29" s="25" customFormat="1" ht="15.75" outlineLevel="6">
      <c r="A173" s="5" t="s">
        <v>99</v>
      </c>
      <c r="B173" s="6" t="s">
        <v>71</v>
      </c>
      <c r="C173" s="6" t="s">
        <v>386</v>
      </c>
      <c r="D173" s="6" t="s">
        <v>100</v>
      </c>
      <c r="E173" s="6"/>
      <c r="F173" s="55">
        <f>F174</f>
        <v>0.7</v>
      </c>
      <c r="G173" s="80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X173" s="55">
        <f>X174</f>
        <v>0.7</v>
      </c>
      <c r="Y173" s="88">
        <f t="shared" si="22"/>
        <v>100</v>
      </c>
      <c r="AA173" s="108"/>
      <c r="AB173" s="108"/>
      <c r="AC173" s="172"/>
    </row>
    <row r="174" spans="1:29" s="25" customFormat="1" ht="15.75" outlineLevel="6">
      <c r="A174" s="33" t="s">
        <v>353</v>
      </c>
      <c r="B174" s="34" t="s">
        <v>71</v>
      </c>
      <c r="C174" s="34" t="s">
        <v>386</v>
      </c>
      <c r="D174" s="34" t="s">
        <v>352</v>
      </c>
      <c r="E174" s="34"/>
      <c r="F174" s="56">
        <v>0.7</v>
      </c>
      <c r="G174" s="80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X174" s="56">
        <v>0.7</v>
      </c>
      <c r="Y174" s="88">
        <f t="shared" si="22"/>
        <v>100</v>
      </c>
      <c r="AA174" s="108"/>
      <c r="AB174" s="108"/>
      <c r="AC174" s="172"/>
    </row>
    <row r="175" spans="1:25" ht="15.75" outlineLevel="6">
      <c r="A175" s="45" t="s">
        <v>146</v>
      </c>
      <c r="B175" s="30" t="s">
        <v>147</v>
      </c>
      <c r="C175" s="30" t="s">
        <v>249</v>
      </c>
      <c r="D175" s="30" t="s">
        <v>5</v>
      </c>
      <c r="E175" s="30"/>
      <c r="F175" s="59">
        <f>F176</f>
        <v>1638.7</v>
      </c>
      <c r="G175" s="144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0"/>
      <c r="X175" s="59">
        <f>X176</f>
        <v>1229.025</v>
      </c>
      <c r="Y175" s="88">
        <f t="shared" si="22"/>
        <v>75</v>
      </c>
    </row>
    <row r="176" spans="1:25" ht="15.75" outlineLevel="6">
      <c r="A176" s="8" t="s">
        <v>83</v>
      </c>
      <c r="B176" s="9" t="s">
        <v>84</v>
      </c>
      <c r="C176" s="9" t="s">
        <v>249</v>
      </c>
      <c r="D176" s="9" t="s">
        <v>5</v>
      </c>
      <c r="E176" s="9" t="s">
        <v>5</v>
      </c>
      <c r="F176" s="53">
        <f>F177</f>
        <v>1638.7</v>
      </c>
      <c r="G176" s="150" t="e">
        <f>#REF!</f>
        <v>#REF!</v>
      </c>
      <c r="H176" s="151" t="e">
        <f>#REF!</f>
        <v>#REF!</v>
      </c>
      <c r="I176" s="151" t="e">
        <f>#REF!</f>
        <v>#REF!</v>
      </c>
      <c r="J176" s="151" t="e">
        <f>#REF!</f>
        <v>#REF!</v>
      </c>
      <c r="K176" s="151" t="e">
        <f>#REF!</f>
        <v>#REF!</v>
      </c>
      <c r="L176" s="151" t="e">
        <f>#REF!</f>
        <v>#REF!</v>
      </c>
      <c r="M176" s="151" t="e">
        <f>#REF!</f>
        <v>#REF!</v>
      </c>
      <c r="N176" s="151" t="e">
        <f>#REF!</f>
        <v>#REF!</v>
      </c>
      <c r="O176" s="151" t="e">
        <f>#REF!</f>
        <v>#REF!</v>
      </c>
      <c r="P176" s="151" t="e">
        <f>#REF!</f>
        <v>#REF!</v>
      </c>
      <c r="Q176" s="151" t="e">
        <f>#REF!</f>
        <v>#REF!</v>
      </c>
      <c r="R176" s="151" t="e">
        <f>#REF!</f>
        <v>#REF!</v>
      </c>
      <c r="S176" s="151" t="e">
        <f>#REF!</f>
        <v>#REF!</v>
      </c>
      <c r="T176" s="151" t="e">
        <f>#REF!</f>
        <v>#REF!</v>
      </c>
      <c r="U176" s="151" t="e">
        <f>#REF!</f>
        <v>#REF!</v>
      </c>
      <c r="V176" s="152" t="e">
        <f>#REF!</f>
        <v>#REF!</v>
      </c>
      <c r="W176" s="153"/>
      <c r="X176" s="53">
        <f>X177</f>
        <v>1229.025</v>
      </c>
      <c r="Y176" s="88">
        <f t="shared" si="22"/>
        <v>75</v>
      </c>
    </row>
    <row r="177" spans="1:25" ht="31.5" outlineLevel="6">
      <c r="A177" s="22" t="s">
        <v>133</v>
      </c>
      <c r="B177" s="12" t="s">
        <v>84</v>
      </c>
      <c r="C177" s="12" t="s">
        <v>250</v>
      </c>
      <c r="D177" s="12" t="s">
        <v>5</v>
      </c>
      <c r="E177" s="12"/>
      <c r="F177" s="57">
        <f>F178</f>
        <v>1638.7</v>
      </c>
      <c r="G177" s="154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6"/>
      <c r="W177" s="157"/>
      <c r="X177" s="57">
        <f>X178</f>
        <v>1229.025</v>
      </c>
      <c r="Y177" s="88">
        <f t="shared" si="22"/>
        <v>75</v>
      </c>
    </row>
    <row r="178" spans="1:25" ht="31.5" outlineLevel="6">
      <c r="A178" s="22" t="s">
        <v>135</v>
      </c>
      <c r="B178" s="12" t="s">
        <v>84</v>
      </c>
      <c r="C178" s="12" t="s">
        <v>251</v>
      </c>
      <c r="D178" s="12" t="s">
        <v>5</v>
      </c>
      <c r="E178" s="12"/>
      <c r="F178" s="57">
        <f>F179</f>
        <v>1638.7</v>
      </c>
      <c r="G178" s="154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6"/>
      <c r="W178" s="157"/>
      <c r="X178" s="57">
        <f>X179</f>
        <v>1229.025</v>
      </c>
      <c r="Y178" s="88">
        <f t="shared" si="22"/>
        <v>75</v>
      </c>
    </row>
    <row r="179" spans="1:25" ht="31.5" outlineLevel="6">
      <c r="A179" s="36" t="s">
        <v>42</v>
      </c>
      <c r="B179" s="19" t="s">
        <v>84</v>
      </c>
      <c r="C179" s="19" t="s">
        <v>272</v>
      </c>
      <c r="D179" s="19" t="s">
        <v>5</v>
      </c>
      <c r="E179" s="19" t="s">
        <v>5</v>
      </c>
      <c r="F179" s="54">
        <f>F180</f>
        <v>1638.7</v>
      </c>
      <c r="G179" s="158">
        <f>G180</f>
        <v>1397.92</v>
      </c>
      <c r="H179" s="159">
        <f aca="true" t="shared" si="23" ref="H179:V179">H180</f>
        <v>0</v>
      </c>
      <c r="I179" s="159">
        <f t="shared" si="23"/>
        <v>0</v>
      </c>
      <c r="J179" s="159">
        <f t="shared" si="23"/>
        <v>0</v>
      </c>
      <c r="K179" s="159">
        <f t="shared" si="23"/>
        <v>0</v>
      </c>
      <c r="L179" s="159">
        <f t="shared" si="23"/>
        <v>0</v>
      </c>
      <c r="M179" s="159">
        <f t="shared" si="23"/>
        <v>0</v>
      </c>
      <c r="N179" s="159">
        <f t="shared" si="23"/>
        <v>0</v>
      </c>
      <c r="O179" s="159">
        <f t="shared" si="23"/>
        <v>0</v>
      </c>
      <c r="P179" s="159">
        <f t="shared" si="23"/>
        <v>0</v>
      </c>
      <c r="Q179" s="159">
        <f t="shared" si="23"/>
        <v>0</v>
      </c>
      <c r="R179" s="159">
        <f t="shared" si="23"/>
        <v>0</v>
      </c>
      <c r="S179" s="159">
        <f t="shared" si="23"/>
        <v>0</v>
      </c>
      <c r="T179" s="159">
        <f t="shared" si="23"/>
        <v>0</v>
      </c>
      <c r="U179" s="159">
        <f t="shared" si="23"/>
        <v>0</v>
      </c>
      <c r="V179" s="160">
        <f t="shared" si="23"/>
        <v>0</v>
      </c>
      <c r="W179" s="161"/>
      <c r="X179" s="54">
        <f>X180</f>
        <v>1229.025</v>
      </c>
      <c r="Y179" s="88">
        <f t="shared" si="22"/>
        <v>75</v>
      </c>
    </row>
    <row r="180" spans="1:29" s="25" customFormat="1" ht="32.25" customHeight="1" outlineLevel="6">
      <c r="A180" s="65" t="s">
        <v>114</v>
      </c>
      <c r="B180" s="64" t="s">
        <v>84</v>
      </c>
      <c r="C180" s="64" t="s">
        <v>272</v>
      </c>
      <c r="D180" s="64" t="s">
        <v>115</v>
      </c>
      <c r="E180" s="64" t="s">
        <v>18</v>
      </c>
      <c r="F180" s="66">
        <v>1638.7</v>
      </c>
      <c r="G180" s="162">
        <v>1397.92</v>
      </c>
      <c r="H180" s="141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163"/>
      <c r="W180" s="164"/>
      <c r="X180" s="66">
        <v>1229.025</v>
      </c>
      <c r="Y180" s="88">
        <f t="shared" si="22"/>
        <v>75</v>
      </c>
      <c r="AA180" s="112"/>
      <c r="AB180" s="112"/>
      <c r="AC180" s="174"/>
    </row>
    <row r="181" spans="1:29" s="25" customFormat="1" ht="48" customHeight="1" outlineLevel="3">
      <c r="A181" s="16" t="s">
        <v>59</v>
      </c>
      <c r="B181" s="17" t="s">
        <v>58</v>
      </c>
      <c r="C181" s="17" t="s">
        <v>249</v>
      </c>
      <c r="D181" s="17" t="s">
        <v>5</v>
      </c>
      <c r="E181" s="17"/>
      <c r="F181" s="52">
        <f aca="true" t="shared" si="24" ref="F181:F186">F182</f>
        <v>0</v>
      </c>
      <c r="G181" s="165">
        <f aca="true" t="shared" si="25" ref="G181:V181">G182</f>
        <v>0</v>
      </c>
      <c r="H181" s="52">
        <f t="shared" si="25"/>
        <v>0</v>
      </c>
      <c r="I181" s="52">
        <f t="shared" si="25"/>
        <v>0</v>
      </c>
      <c r="J181" s="52">
        <f t="shared" si="25"/>
        <v>0</v>
      </c>
      <c r="K181" s="52">
        <f t="shared" si="25"/>
        <v>0</v>
      </c>
      <c r="L181" s="52">
        <f t="shared" si="25"/>
        <v>0</v>
      </c>
      <c r="M181" s="52">
        <f t="shared" si="25"/>
        <v>0</v>
      </c>
      <c r="N181" s="52">
        <f t="shared" si="25"/>
        <v>0</v>
      </c>
      <c r="O181" s="52">
        <f t="shared" si="25"/>
        <v>0</v>
      </c>
      <c r="P181" s="52">
        <f t="shared" si="25"/>
        <v>0</v>
      </c>
      <c r="Q181" s="52">
        <f t="shared" si="25"/>
        <v>0</v>
      </c>
      <c r="R181" s="52">
        <f t="shared" si="25"/>
        <v>0</v>
      </c>
      <c r="S181" s="52">
        <f t="shared" si="25"/>
        <v>0</v>
      </c>
      <c r="T181" s="52">
        <f t="shared" si="25"/>
        <v>0</v>
      </c>
      <c r="U181" s="52">
        <f t="shared" si="25"/>
        <v>0</v>
      </c>
      <c r="V181" s="52">
        <f t="shared" si="25"/>
        <v>0</v>
      </c>
      <c r="W181" s="140"/>
      <c r="X181" s="52">
        <f aca="true" t="shared" si="26" ref="X181:X186">X182</f>
        <v>0</v>
      </c>
      <c r="Y181" s="88">
        <v>0</v>
      </c>
      <c r="AA181" s="108"/>
      <c r="AB181" s="108"/>
      <c r="AC181" s="172"/>
    </row>
    <row r="182" spans="1:29" s="25" customFormat="1" ht="34.5" customHeight="1" outlineLevel="3">
      <c r="A182" s="8" t="s">
        <v>34</v>
      </c>
      <c r="B182" s="9" t="s">
        <v>10</v>
      </c>
      <c r="C182" s="9" t="s">
        <v>249</v>
      </c>
      <c r="D182" s="9" t="s">
        <v>5</v>
      </c>
      <c r="E182" s="9"/>
      <c r="F182" s="53">
        <f t="shared" si="24"/>
        <v>0</v>
      </c>
      <c r="G182" s="139">
        <f aca="true" t="shared" si="27" ref="G182:V182">G184</f>
        <v>0</v>
      </c>
      <c r="H182" s="53">
        <f t="shared" si="27"/>
        <v>0</v>
      </c>
      <c r="I182" s="53">
        <f t="shared" si="27"/>
        <v>0</v>
      </c>
      <c r="J182" s="53">
        <f t="shared" si="27"/>
        <v>0</v>
      </c>
      <c r="K182" s="53">
        <f t="shared" si="27"/>
        <v>0</v>
      </c>
      <c r="L182" s="53">
        <f t="shared" si="27"/>
        <v>0</v>
      </c>
      <c r="M182" s="53">
        <f t="shared" si="27"/>
        <v>0</v>
      </c>
      <c r="N182" s="53">
        <f t="shared" si="27"/>
        <v>0</v>
      </c>
      <c r="O182" s="53">
        <f t="shared" si="27"/>
        <v>0</v>
      </c>
      <c r="P182" s="53">
        <f t="shared" si="27"/>
        <v>0</v>
      </c>
      <c r="Q182" s="53">
        <f t="shared" si="27"/>
        <v>0</v>
      </c>
      <c r="R182" s="53">
        <f t="shared" si="27"/>
        <v>0</v>
      </c>
      <c r="S182" s="53">
        <f t="shared" si="27"/>
        <v>0</v>
      </c>
      <c r="T182" s="53">
        <f t="shared" si="27"/>
        <v>0</v>
      </c>
      <c r="U182" s="53">
        <f t="shared" si="27"/>
        <v>0</v>
      </c>
      <c r="V182" s="53">
        <f t="shared" si="27"/>
        <v>0</v>
      </c>
      <c r="W182" s="140"/>
      <c r="X182" s="53">
        <f t="shared" si="26"/>
        <v>0</v>
      </c>
      <c r="Y182" s="88">
        <v>0</v>
      </c>
      <c r="AA182" s="108"/>
      <c r="AB182" s="108"/>
      <c r="AC182" s="172"/>
    </row>
    <row r="183" spans="1:29" s="25" customFormat="1" ht="30.75" customHeight="1" outlineLevel="3">
      <c r="A183" s="22" t="s">
        <v>133</v>
      </c>
      <c r="B183" s="9" t="s">
        <v>10</v>
      </c>
      <c r="C183" s="9" t="s">
        <v>250</v>
      </c>
      <c r="D183" s="9" t="s">
        <v>5</v>
      </c>
      <c r="E183" s="9"/>
      <c r="F183" s="53">
        <f t="shared" si="24"/>
        <v>0</v>
      </c>
      <c r="G183" s="139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140"/>
      <c r="X183" s="53">
        <f t="shared" si="26"/>
        <v>0</v>
      </c>
      <c r="Y183" s="88">
        <v>0</v>
      </c>
      <c r="AA183" s="108"/>
      <c r="AB183" s="108"/>
      <c r="AC183" s="172"/>
    </row>
    <row r="184" spans="1:29" s="25" customFormat="1" ht="32.25" customHeight="1" outlineLevel="4">
      <c r="A184" s="22" t="s">
        <v>135</v>
      </c>
      <c r="B184" s="12" t="s">
        <v>10</v>
      </c>
      <c r="C184" s="12" t="s">
        <v>251</v>
      </c>
      <c r="D184" s="12" t="s">
        <v>5</v>
      </c>
      <c r="E184" s="12"/>
      <c r="F184" s="57">
        <f t="shared" si="24"/>
        <v>0</v>
      </c>
      <c r="G184" s="136">
        <f aca="true" t="shared" si="28" ref="G184:V185">G185</f>
        <v>0</v>
      </c>
      <c r="H184" s="57">
        <f t="shared" si="28"/>
        <v>0</v>
      </c>
      <c r="I184" s="57">
        <f t="shared" si="28"/>
        <v>0</v>
      </c>
      <c r="J184" s="57">
        <f t="shared" si="28"/>
        <v>0</v>
      </c>
      <c r="K184" s="57">
        <f t="shared" si="28"/>
        <v>0</v>
      </c>
      <c r="L184" s="57">
        <f t="shared" si="28"/>
        <v>0</v>
      </c>
      <c r="M184" s="57">
        <f t="shared" si="28"/>
        <v>0</v>
      </c>
      <c r="N184" s="57">
        <f t="shared" si="28"/>
        <v>0</v>
      </c>
      <c r="O184" s="57">
        <f t="shared" si="28"/>
        <v>0</v>
      </c>
      <c r="P184" s="57">
        <f t="shared" si="28"/>
        <v>0</v>
      </c>
      <c r="Q184" s="57">
        <f t="shared" si="28"/>
        <v>0</v>
      </c>
      <c r="R184" s="57">
        <f t="shared" si="28"/>
        <v>0</v>
      </c>
      <c r="S184" s="57">
        <f t="shared" si="28"/>
        <v>0</v>
      </c>
      <c r="T184" s="57">
        <f t="shared" si="28"/>
        <v>0</v>
      </c>
      <c r="U184" s="57">
        <f t="shared" si="28"/>
        <v>0</v>
      </c>
      <c r="V184" s="57">
        <f t="shared" si="28"/>
        <v>0</v>
      </c>
      <c r="W184" s="140"/>
      <c r="X184" s="57">
        <f t="shared" si="26"/>
        <v>0</v>
      </c>
      <c r="Y184" s="88">
        <v>0</v>
      </c>
      <c r="AA184" s="108"/>
      <c r="AB184" s="108"/>
      <c r="AC184" s="172"/>
    </row>
    <row r="185" spans="1:29" s="25" customFormat="1" ht="47.25" outlineLevel="5">
      <c r="A185" s="36" t="s">
        <v>148</v>
      </c>
      <c r="B185" s="19" t="s">
        <v>10</v>
      </c>
      <c r="C185" s="19" t="s">
        <v>273</v>
      </c>
      <c r="D185" s="19" t="s">
        <v>5</v>
      </c>
      <c r="E185" s="19"/>
      <c r="F185" s="54">
        <f t="shared" si="24"/>
        <v>0</v>
      </c>
      <c r="G185" s="138">
        <f t="shared" si="28"/>
        <v>0</v>
      </c>
      <c r="H185" s="55">
        <f t="shared" si="28"/>
        <v>0</v>
      </c>
      <c r="I185" s="55">
        <f t="shared" si="28"/>
        <v>0</v>
      </c>
      <c r="J185" s="55">
        <f t="shared" si="28"/>
        <v>0</v>
      </c>
      <c r="K185" s="55">
        <f t="shared" si="28"/>
        <v>0</v>
      </c>
      <c r="L185" s="55">
        <f t="shared" si="28"/>
        <v>0</v>
      </c>
      <c r="M185" s="55">
        <f t="shared" si="28"/>
        <v>0</v>
      </c>
      <c r="N185" s="55">
        <f t="shared" si="28"/>
        <v>0</v>
      </c>
      <c r="O185" s="55">
        <f t="shared" si="28"/>
        <v>0</v>
      </c>
      <c r="P185" s="55">
        <f t="shared" si="28"/>
        <v>0</v>
      </c>
      <c r="Q185" s="55">
        <f t="shared" si="28"/>
        <v>0</v>
      </c>
      <c r="R185" s="55">
        <f t="shared" si="28"/>
        <v>0</v>
      </c>
      <c r="S185" s="55">
        <f t="shared" si="28"/>
        <v>0</v>
      </c>
      <c r="T185" s="55">
        <f t="shared" si="28"/>
        <v>0</v>
      </c>
      <c r="U185" s="55">
        <f t="shared" si="28"/>
        <v>0</v>
      </c>
      <c r="V185" s="55">
        <f t="shared" si="28"/>
        <v>0</v>
      </c>
      <c r="W185" s="140"/>
      <c r="X185" s="54">
        <f t="shared" si="26"/>
        <v>0</v>
      </c>
      <c r="Y185" s="88">
        <v>0</v>
      </c>
      <c r="AA185" s="108"/>
      <c r="AB185" s="108"/>
      <c r="AC185" s="172"/>
    </row>
    <row r="186" spans="1:29" s="25" customFormat="1" ht="15.75" outlineLevel="5">
      <c r="A186" s="5" t="s">
        <v>95</v>
      </c>
      <c r="B186" s="6" t="s">
        <v>10</v>
      </c>
      <c r="C186" s="6" t="s">
        <v>273</v>
      </c>
      <c r="D186" s="6" t="s">
        <v>96</v>
      </c>
      <c r="E186" s="6"/>
      <c r="F186" s="55">
        <f t="shared" si="24"/>
        <v>0</v>
      </c>
      <c r="G186" s="138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140"/>
      <c r="X186" s="55">
        <f t="shared" si="26"/>
        <v>0</v>
      </c>
      <c r="Y186" s="88">
        <v>0</v>
      </c>
      <c r="AA186" s="108"/>
      <c r="AB186" s="108"/>
      <c r="AC186" s="172"/>
    </row>
    <row r="187" spans="1:29" s="25" customFormat="1" ht="31.5" outlineLevel="6">
      <c r="A187" s="33" t="s">
        <v>97</v>
      </c>
      <c r="B187" s="34" t="s">
        <v>10</v>
      </c>
      <c r="C187" s="34" t="s">
        <v>273</v>
      </c>
      <c r="D187" s="34" t="s">
        <v>98</v>
      </c>
      <c r="E187" s="34"/>
      <c r="F187" s="56">
        <v>0</v>
      </c>
      <c r="G187" s="138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140"/>
      <c r="X187" s="56">
        <v>0</v>
      </c>
      <c r="Y187" s="88">
        <v>0</v>
      </c>
      <c r="AA187" s="108"/>
      <c r="AB187" s="108"/>
      <c r="AC187" s="172"/>
    </row>
    <row r="188" spans="1:29" s="25" customFormat="1" ht="18.75" outlineLevel="6">
      <c r="A188" s="16" t="s">
        <v>57</v>
      </c>
      <c r="B188" s="17" t="s">
        <v>56</v>
      </c>
      <c r="C188" s="17" t="s">
        <v>249</v>
      </c>
      <c r="D188" s="17" t="s">
        <v>5</v>
      </c>
      <c r="E188" s="17"/>
      <c r="F188" s="52">
        <f>F195+F221+F189</f>
        <v>39035.109000000004</v>
      </c>
      <c r="G188" s="76" t="e">
        <f aca="true" t="shared" si="29" ref="G188:V188">G195+G221</f>
        <v>#REF!</v>
      </c>
      <c r="H188" s="18" t="e">
        <f t="shared" si="29"/>
        <v>#REF!</v>
      </c>
      <c r="I188" s="18" t="e">
        <f t="shared" si="29"/>
        <v>#REF!</v>
      </c>
      <c r="J188" s="18" t="e">
        <f t="shared" si="29"/>
        <v>#REF!</v>
      </c>
      <c r="K188" s="18" t="e">
        <f t="shared" si="29"/>
        <v>#REF!</v>
      </c>
      <c r="L188" s="18" t="e">
        <f t="shared" si="29"/>
        <v>#REF!</v>
      </c>
      <c r="M188" s="18" t="e">
        <f t="shared" si="29"/>
        <v>#REF!</v>
      </c>
      <c r="N188" s="18" t="e">
        <f t="shared" si="29"/>
        <v>#REF!</v>
      </c>
      <c r="O188" s="18" t="e">
        <f t="shared" si="29"/>
        <v>#REF!</v>
      </c>
      <c r="P188" s="18" t="e">
        <f t="shared" si="29"/>
        <v>#REF!</v>
      </c>
      <c r="Q188" s="18" t="e">
        <f t="shared" si="29"/>
        <v>#REF!</v>
      </c>
      <c r="R188" s="18" t="e">
        <f t="shared" si="29"/>
        <v>#REF!</v>
      </c>
      <c r="S188" s="18" t="e">
        <f t="shared" si="29"/>
        <v>#REF!</v>
      </c>
      <c r="T188" s="18" t="e">
        <f t="shared" si="29"/>
        <v>#REF!</v>
      </c>
      <c r="U188" s="18" t="e">
        <f t="shared" si="29"/>
        <v>#REF!</v>
      </c>
      <c r="V188" s="18" t="e">
        <f t="shared" si="29"/>
        <v>#REF!</v>
      </c>
      <c r="X188" s="52">
        <f>X195+X221+X189</f>
        <v>19413.446999999996</v>
      </c>
      <c r="Y188" s="88">
        <f t="shared" si="22"/>
        <v>49.73329778584708</v>
      </c>
      <c r="AA188" s="108"/>
      <c r="AB188" s="108"/>
      <c r="AC188" s="172"/>
    </row>
    <row r="189" spans="1:29" s="25" customFormat="1" ht="18.75" outlineLevel="6">
      <c r="A189" s="44" t="s">
        <v>204</v>
      </c>
      <c r="B189" s="9" t="s">
        <v>206</v>
      </c>
      <c r="C189" s="9" t="s">
        <v>249</v>
      </c>
      <c r="D189" s="9" t="s">
        <v>5</v>
      </c>
      <c r="E189" s="9"/>
      <c r="F189" s="53">
        <f>F190</f>
        <v>499.319</v>
      </c>
      <c r="G189" s="76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53">
        <f>X190</f>
        <v>0</v>
      </c>
      <c r="Y189" s="88">
        <f t="shared" si="22"/>
        <v>0</v>
      </c>
      <c r="AA189" s="108"/>
      <c r="AB189" s="108"/>
      <c r="AC189" s="172"/>
    </row>
    <row r="190" spans="1:29" s="25" customFormat="1" ht="31.5" outlineLevel="6">
      <c r="A190" s="22" t="s">
        <v>133</v>
      </c>
      <c r="B190" s="9" t="s">
        <v>206</v>
      </c>
      <c r="C190" s="9" t="s">
        <v>250</v>
      </c>
      <c r="D190" s="9" t="s">
        <v>5</v>
      </c>
      <c r="E190" s="9"/>
      <c r="F190" s="53">
        <f>F191</f>
        <v>499.319</v>
      </c>
      <c r="G190" s="76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53">
        <f>X191</f>
        <v>0</v>
      </c>
      <c r="Y190" s="88">
        <f t="shared" si="22"/>
        <v>0</v>
      </c>
      <c r="AA190" s="108"/>
      <c r="AB190" s="108"/>
      <c r="AC190" s="172"/>
    </row>
    <row r="191" spans="1:29" s="25" customFormat="1" ht="31.5" outlineLevel="6">
      <c r="A191" s="22" t="s">
        <v>135</v>
      </c>
      <c r="B191" s="9" t="s">
        <v>206</v>
      </c>
      <c r="C191" s="9" t="s">
        <v>251</v>
      </c>
      <c r="D191" s="9" t="s">
        <v>5</v>
      </c>
      <c r="E191" s="9"/>
      <c r="F191" s="53">
        <f>F192</f>
        <v>499.319</v>
      </c>
      <c r="G191" s="76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53">
        <f>X192</f>
        <v>0</v>
      </c>
      <c r="Y191" s="88">
        <f t="shared" si="22"/>
        <v>0</v>
      </c>
      <c r="AA191" s="108"/>
      <c r="AB191" s="108"/>
      <c r="AC191" s="172"/>
    </row>
    <row r="192" spans="1:29" s="25" customFormat="1" ht="47.25" outlineLevel="6">
      <c r="A192" s="43" t="s">
        <v>205</v>
      </c>
      <c r="B192" s="19" t="s">
        <v>206</v>
      </c>
      <c r="C192" s="19" t="s">
        <v>274</v>
      </c>
      <c r="D192" s="19" t="s">
        <v>5</v>
      </c>
      <c r="E192" s="19"/>
      <c r="F192" s="54">
        <f>F193</f>
        <v>499.319</v>
      </c>
      <c r="G192" s="76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54">
        <f>X193</f>
        <v>0</v>
      </c>
      <c r="Y192" s="88">
        <f t="shared" si="22"/>
        <v>0</v>
      </c>
      <c r="AA192" s="108"/>
      <c r="AB192" s="108"/>
      <c r="AC192" s="172"/>
    </row>
    <row r="193" spans="1:29" s="25" customFormat="1" ht="18.75" outlineLevel="6">
      <c r="A193" s="5" t="s">
        <v>95</v>
      </c>
      <c r="B193" s="6" t="s">
        <v>206</v>
      </c>
      <c r="C193" s="6" t="s">
        <v>274</v>
      </c>
      <c r="D193" s="6" t="s">
        <v>96</v>
      </c>
      <c r="E193" s="6"/>
      <c r="F193" s="55">
        <f>F194</f>
        <v>499.319</v>
      </c>
      <c r="G193" s="76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55">
        <f>X194</f>
        <v>0</v>
      </c>
      <c r="Y193" s="88">
        <f t="shared" si="22"/>
        <v>0</v>
      </c>
      <c r="AA193" s="108"/>
      <c r="AB193" s="108"/>
      <c r="AC193" s="172"/>
    </row>
    <row r="194" spans="1:29" s="25" customFormat="1" ht="31.5" outlineLevel="6">
      <c r="A194" s="33" t="s">
        <v>97</v>
      </c>
      <c r="B194" s="34" t="s">
        <v>206</v>
      </c>
      <c r="C194" s="34" t="s">
        <v>274</v>
      </c>
      <c r="D194" s="34" t="s">
        <v>98</v>
      </c>
      <c r="E194" s="34"/>
      <c r="F194" s="56">
        <v>499.319</v>
      </c>
      <c r="G194" s="76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56">
        <v>0</v>
      </c>
      <c r="Y194" s="88">
        <f t="shared" si="22"/>
        <v>0</v>
      </c>
      <c r="AA194" s="112"/>
      <c r="AB194" s="112"/>
      <c r="AC194" s="172"/>
    </row>
    <row r="195" spans="1:29" s="25" customFormat="1" ht="15.75" outlineLevel="6">
      <c r="A195" s="22" t="s">
        <v>63</v>
      </c>
      <c r="B195" s="9" t="s">
        <v>62</v>
      </c>
      <c r="C195" s="9" t="s">
        <v>249</v>
      </c>
      <c r="D195" s="9" t="s">
        <v>5</v>
      </c>
      <c r="E195" s="9"/>
      <c r="F195" s="53">
        <f>F203+F196</f>
        <v>32729</v>
      </c>
      <c r="G195" s="79">
        <f aca="true" t="shared" si="30" ref="G195:V195">G203</f>
        <v>0</v>
      </c>
      <c r="H195" s="10">
        <f t="shared" si="30"/>
        <v>0</v>
      </c>
      <c r="I195" s="10">
        <f t="shared" si="30"/>
        <v>0</v>
      </c>
      <c r="J195" s="10">
        <f t="shared" si="30"/>
        <v>0</v>
      </c>
      <c r="K195" s="10">
        <f t="shared" si="30"/>
        <v>0</v>
      </c>
      <c r="L195" s="10">
        <f t="shared" si="30"/>
        <v>0</v>
      </c>
      <c r="M195" s="10">
        <f t="shared" si="30"/>
        <v>0</v>
      </c>
      <c r="N195" s="10">
        <f t="shared" si="30"/>
        <v>0</v>
      </c>
      <c r="O195" s="10">
        <f t="shared" si="30"/>
        <v>0</v>
      </c>
      <c r="P195" s="10">
        <f t="shared" si="30"/>
        <v>0</v>
      </c>
      <c r="Q195" s="10">
        <f t="shared" si="30"/>
        <v>0</v>
      </c>
      <c r="R195" s="10">
        <f t="shared" si="30"/>
        <v>0</v>
      </c>
      <c r="S195" s="10">
        <f t="shared" si="30"/>
        <v>0</v>
      </c>
      <c r="T195" s="10">
        <f t="shared" si="30"/>
        <v>0</v>
      </c>
      <c r="U195" s="10">
        <f t="shared" si="30"/>
        <v>0</v>
      </c>
      <c r="V195" s="10">
        <f t="shared" si="30"/>
        <v>0</v>
      </c>
      <c r="X195" s="53">
        <f>X203+X196</f>
        <v>19337.773999999998</v>
      </c>
      <c r="Y195" s="88">
        <f t="shared" si="22"/>
        <v>59.084524427877405</v>
      </c>
      <c r="AA195" s="108"/>
      <c r="AB195" s="108"/>
      <c r="AC195" s="172"/>
    </row>
    <row r="196" spans="1:29" s="25" customFormat="1" ht="97.5" customHeight="1" outlineLevel="6">
      <c r="A196" s="8" t="s">
        <v>396</v>
      </c>
      <c r="B196" s="9" t="s">
        <v>62</v>
      </c>
      <c r="C196" s="9" t="s">
        <v>280</v>
      </c>
      <c r="D196" s="9" t="s">
        <v>5</v>
      </c>
      <c r="E196" s="9"/>
      <c r="F196" s="53">
        <f>F197+F202</f>
        <v>6000</v>
      </c>
      <c r="G196" s="79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X196" s="53">
        <f>X197+X202</f>
        <v>0</v>
      </c>
      <c r="Y196" s="88">
        <f t="shared" si="22"/>
        <v>0</v>
      </c>
      <c r="AA196" s="108"/>
      <c r="AB196" s="108"/>
      <c r="AC196" s="172"/>
    </row>
    <row r="197" spans="1:29" s="25" customFormat="1" ht="110.25" outlineLevel="6">
      <c r="A197" s="36" t="s">
        <v>413</v>
      </c>
      <c r="B197" s="19" t="s">
        <v>62</v>
      </c>
      <c r="C197" s="19" t="s">
        <v>412</v>
      </c>
      <c r="D197" s="19" t="s">
        <v>5</v>
      </c>
      <c r="E197" s="19"/>
      <c r="F197" s="54">
        <f>F198</f>
        <v>1200</v>
      </c>
      <c r="G197" s="79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X197" s="54">
        <f>X198</f>
        <v>0</v>
      </c>
      <c r="Y197" s="88">
        <f t="shared" si="22"/>
        <v>0</v>
      </c>
      <c r="AA197" s="108"/>
      <c r="AB197" s="108"/>
      <c r="AC197" s="172"/>
    </row>
    <row r="198" spans="1:29" s="25" customFormat="1" ht="47.25" outlineLevel="6">
      <c r="A198" s="5" t="s">
        <v>375</v>
      </c>
      <c r="B198" s="6" t="s">
        <v>62</v>
      </c>
      <c r="C198" s="6" t="s">
        <v>412</v>
      </c>
      <c r="D198" s="6" t="s">
        <v>397</v>
      </c>
      <c r="E198" s="6"/>
      <c r="F198" s="55">
        <f>F199</f>
        <v>1200</v>
      </c>
      <c r="G198" s="79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55">
        <f>X199</f>
        <v>0</v>
      </c>
      <c r="Y198" s="88">
        <f t="shared" si="22"/>
        <v>0</v>
      </c>
      <c r="AA198" s="108"/>
      <c r="AB198" s="108"/>
      <c r="AC198" s="172"/>
    </row>
    <row r="199" spans="1:29" s="25" customFormat="1" ht="47.25" outlineLevel="6">
      <c r="A199" s="33" t="s">
        <v>375</v>
      </c>
      <c r="B199" s="34" t="s">
        <v>62</v>
      </c>
      <c r="C199" s="34" t="s">
        <v>412</v>
      </c>
      <c r="D199" s="34" t="s">
        <v>372</v>
      </c>
      <c r="E199" s="34"/>
      <c r="F199" s="56">
        <v>1200</v>
      </c>
      <c r="G199" s="79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X199" s="56">
        <v>0</v>
      </c>
      <c r="Y199" s="88">
        <f t="shared" si="22"/>
        <v>0</v>
      </c>
      <c r="AA199" s="112"/>
      <c r="AB199" s="112"/>
      <c r="AC199" s="172"/>
    </row>
    <row r="200" spans="1:29" s="25" customFormat="1" ht="110.25" outlineLevel="6">
      <c r="A200" s="36" t="s">
        <v>411</v>
      </c>
      <c r="B200" s="19" t="s">
        <v>62</v>
      </c>
      <c r="C200" s="19" t="s">
        <v>410</v>
      </c>
      <c r="D200" s="19" t="s">
        <v>5</v>
      </c>
      <c r="E200" s="19"/>
      <c r="F200" s="54">
        <f>F201</f>
        <v>4800</v>
      </c>
      <c r="G200" s="79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X200" s="54">
        <f>X201</f>
        <v>0</v>
      </c>
      <c r="Y200" s="88">
        <f t="shared" si="22"/>
        <v>0</v>
      </c>
      <c r="AA200" s="112"/>
      <c r="AB200" s="112"/>
      <c r="AC200" s="172"/>
    </row>
    <row r="201" spans="1:29" s="25" customFormat="1" ht="47.25" outlineLevel="6">
      <c r="A201" s="5" t="s">
        <v>375</v>
      </c>
      <c r="B201" s="6" t="s">
        <v>62</v>
      </c>
      <c r="C201" s="6" t="s">
        <v>410</v>
      </c>
      <c r="D201" s="6" t="s">
        <v>397</v>
      </c>
      <c r="E201" s="6"/>
      <c r="F201" s="55">
        <f>F202</f>
        <v>4800</v>
      </c>
      <c r="G201" s="79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X201" s="55">
        <f>X202</f>
        <v>0</v>
      </c>
      <c r="Y201" s="88">
        <f t="shared" si="22"/>
        <v>0</v>
      </c>
      <c r="AA201" s="112"/>
      <c r="AB201" s="112"/>
      <c r="AC201" s="172"/>
    </row>
    <row r="202" spans="1:29" s="25" customFormat="1" ht="47.25" outlineLevel="6">
      <c r="A202" s="33" t="s">
        <v>375</v>
      </c>
      <c r="B202" s="34" t="s">
        <v>62</v>
      </c>
      <c r="C202" s="34" t="s">
        <v>410</v>
      </c>
      <c r="D202" s="34" t="s">
        <v>372</v>
      </c>
      <c r="E202" s="34"/>
      <c r="F202" s="56">
        <v>4800</v>
      </c>
      <c r="G202" s="79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X202" s="56">
        <v>0</v>
      </c>
      <c r="Y202" s="88">
        <f t="shared" si="22"/>
        <v>0</v>
      </c>
      <c r="AA202" s="112"/>
      <c r="AB202" s="112"/>
      <c r="AC202" s="172"/>
    </row>
    <row r="203" spans="1:29" s="25" customFormat="1" ht="51.75" customHeight="1" outlineLevel="6">
      <c r="A203" s="8" t="s">
        <v>220</v>
      </c>
      <c r="B203" s="12" t="s">
        <v>62</v>
      </c>
      <c r="C203" s="12" t="s">
        <v>275</v>
      </c>
      <c r="D203" s="12" t="s">
        <v>5</v>
      </c>
      <c r="E203" s="12"/>
      <c r="F203" s="57">
        <f>F204+F212+F207+F210+F218+F215</f>
        <v>26729</v>
      </c>
      <c r="G203" s="77">
        <f aca="true" t="shared" si="31" ref="G203:V203">G204</f>
        <v>0</v>
      </c>
      <c r="H203" s="13">
        <f t="shared" si="31"/>
        <v>0</v>
      </c>
      <c r="I203" s="13">
        <f t="shared" si="31"/>
        <v>0</v>
      </c>
      <c r="J203" s="13">
        <f t="shared" si="31"/>
        <v>0</v>
      </c>
      <c r="K203" s="13">
        <f t="shared" si="31"/>
        <v>0</v>
      </c>
      <c r="L203" s="13">
        <f t="shared" si="31"/>
        <v>0</v>
      </c>
      <c r="M203" s="13">
        <f t="shared" si="31"/>
        <v>0</v>
      </c>
      <c r="N203" s="13">
        <f t="shared" si="31"/>
        <v>0</v>
      </c>
      <c r="O203" s="13">
        <f t="shared" si="31"/>
        <v>0</v>
      </c>
      <c r="P203" s="13">
        <f t="shared" si="31"/>
        <v>0</v>
      </c>
      <c r="Q203" s="13">
        <f t="shared" si="31"/>
        <v>0</v>
      </c>
      <c r="R203" s="13">
        <f t="shared" si="31"/>
        <v>0</v>
      </c>
      <c r="S203" s="13">
        <f t="shared" si="31"/>
        <v>0</v>
      </c>
      <c r="T203" s="13">
        <f t="shared" si="31"/>
        <v>0</v>
      </c>
      <c r="U203" s="13">
        <f t="shared" si="31"/>
        <v>0</v>
      </c>
      <c r="V203" s="13">
        <f t="shared" si="31"/>
        <v>0</v>
      </c>
      <c r="X203" s="57">
        <f>X204+X212+X207+X210+X218+X215</f>
        <v>19337.773999999998</v>
      </c>
      <c r="Y203" s="88">
        <f t="shared" si="22"/>
        <v>72.3475401249579</v>
      </c>
      <c r="AA203" s="108"/>
      <c r="AB203" s="108"/>
      <c r="AC203" s="172"/>
    </row>
    <row r="204" spans="1:29" s="25" customFormat="1" ht="47.25" outlineLevel="6">
      <c r="A204" s="36" t="s">
        <v>149</v>
      </c>
      <c r="B204" s="19" t="s">
        <v>62</v>
      </c>
      <c r="C204" s="19" t="s">
        <v>276</v>
      </c>
      <c r="D204" s="19" t="s">
        <v>5</v>
      </c>
      <c r="E204" s="19"/>
      <c r="F204" s="54">
        <f>F205</f>
        <v>0</v>
      </c>
      <c r="G204" s="78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54">
        <f>X205</f>
        <v>0</v>
      </c>
      <c r="Y204" s="88">
        <v>0</v>
      </c>
      <c r="AA204" s="108"/>
      <c r="AB204" s="108"/>
      <c r="AC204" s="172"/>
    </row>
    <row r="205" spans="1:29" s="25" customFormat="1" ht="15.75" outlineLevel="6">
      <c r="A205" s="5" t="s">
        <v>95</v>
      </c>
      <c r="B205" s="6" t="s">
        <v>62</v>
      </c>
      <c r="C205" s="6" t="s">
        <v>276</v>
      </c>
      <c r="D205" s="6" t="s">
        <v>96</v>
      </c>
      <c r="E205" s="6"/>
      <c r="F205" s="55">
        <f>F206</f>
        <v>0</v>
      </c>
      <c r="G205" s="7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55">
        <f>X206</f>
        <v>0</v>
      </c>
      <c r="Y205" s="88">
        <v>0</v>
      </c>
      <c r="AA205" s="108"/>
      <c r="AB205" s="108"/>
      <c r="AC205" s="172"/>
    </row>
    <row r="206" spans="1:29" s="25" customFormat="1" ht="49.5" customHeight="1" outlineLevel="6">
      <c r="A206" s="33" t="s">
        <v>97</v>
      </c>
      <c r="B206" s="34" t="s">
        <v>62</v>
      </c>
      <c r="C206" s="34" t="s">
        <v>276</v>
      </c>
      <c r="D206" s="34" t="s">
        <v>98</v>
      </c>
      <c r="E206" s="34"/>
      <c r="F206" s="56">
        <v>0</v>
      </c>
      <c r="G206" s="7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56">
        <v>0</v>
      </c>
      <c r="Y206" s="88">
        <v>0</v>
      </c>
      <c r="AA206" s="108"/>
      <c r="AB206" s="108"/>
      <c r="AC206" s="172"/>
    </row>
    <row r="207" spans="1:29" s="25" customFormat="1" ht="63" outlineLevel="6">
      <c r="A207" s="36" t="s">
        <v>212</v>
      </c>
      <c r="B207" s="19" t="s">
        <v>62</v>
      </c>
      <c r="C207" s="19" t="s">
        <v>277</v>
      </c>
      <c r="D207" s="19" t="s">
        <v>5</v>
      </c>
      <c r="E207" s="19"/>
      <c r="F207" s="54">
        <f>F208</f>
        <v>4342.947</v>
      </c>
      <c r="G207" s="7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54">
        <f>X208</f>
        <v>3193.843</v>
      </c>
      <c r="Y207" s="88">
        <f aca="true" t="shared" si="32" ref="Y207:Y267">X207/F207*100</f>
        <v>73.54091588039181</v>
      </c>
      <c r="AA207" s="108"/>
      <c r="AB207" s="108"/>
      <c r="AC207" s="172"/>
    </row>
    <row r="208" spans="1:29" s="25" customFormat="1" ht="15.75" outlineLevel="6">
      <c r="A208" s="5" t="s">
        <v>95</v>
      </c>
      <c r="B208" s="6" t="s">
        <v>62</v>
      </c>
      <c r="C208" s="6" t="s">
        <v>277</v>
      </c>
      <c r="D208" s="6" t="s">
        <v>96</v>
      </c>
      <c r="E208" s="6"/>
      <c r="F208" s="55">
        <f>F209</f>
        <v>4342.947</v>
      </c>
      <c r="G208" s="7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55">
        <f>X209</f>
        <v>3193.843</v>
      </c>
      <c r="Y208" s="88">
        <f t="shared" si="32"/>
        <v>73.54091588039181</v>
      </c>
      <c r="AA208" s="108"/>
      <c r="AB208" s="108"/>
      <c r="AC208" s="172"/>
    </row>
    <row r="209" spans="1:29" s="25" customFormat="1" ht="31.5" outlineLevel="6">
      <c r="A209" s="33" t="s">
        <v>97</v>
      </c>
      <c r="B209" s="34" t="s">
        <v>62</v>
      </c>
      <c r="C209" s="34" t="s">
        <v>277</v>
      </c>
      <c r="D209" s="34" t="s">
        <v>98</v>
      </c>
      <c r="E209" s="34"/>
      <c r="F209" s="56">
        <v>4342.947</v>
      </c>
      <c r="G209" s="7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56">
        <v>3193.843</v>
      </c>
      <c r="Y209" s="88">
        <f t="shared" si="32"/>
        <v>73.54091588039181</v>
      </c>
      <c r="AA209" s="112"/>
      <c r="AB209" s="112"/>
      <c r="AC209" s="174"/>
    </row>
    <row r="210" spans="1:29" s="25" customFormat="1" ht="63" outlineLevel="6">
      <c r="A210" s="36" t="s">
        <v>213</v>
      </c>
      <c r="B210" s="19" t="s">
        <v>62</v>
      </c>
      <c r="C210" s="19" t="s">
        <v>278</v>
      </c>
      <c r="D210" s="19" t="s">
        <v>5</v>
      </c>
      <c r="E210" s="19"/>
      <c r="F210" s="54">
        <f>F211</f>
        <v>6881.048</v>
      </c>
      <c r="G210" s="7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54">
        <f>X211</f>
        <v>5762.401</v>
      </c>
      <c r="Y210" s="88">
        <f t="shared" si="32"/>
        <v>83.7430722761998</v>
      </c>
      <c r="AA210" s="108"/>
      <c r="AB210" s="108"/>
      <c r="AC210" s="172"/>
    </row>
    <row r="211" spans="1:29" s="25" customFormat="1" ht="15.75" outlineLevel="6">
      <c r="A211" s="33" t="s">
        <v>117</v>
      </c>
      <c r="B211" s="34" t="s">
        <v>62</v>
      </c>
      <c r="C211" s="34" t="s">
        <v>278</v>
      </c>
      <c r="D211" s="34" t="s">
        <v>116</v>
      </c>
      <c r="E211" s="34"/>
      <c r="F211" s="56">
        <v>6881.048</v>
      </c>
      <c r="G211" s="7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56">
        <v>5762.401</v>
      </c>
      <c r="Y211" s="88">
        <f t="shared" si="32"/>
        <v>83.7430722761998</v>
      </c>
      <c r="AA211" s="108"/>
      <c r="AB211" s="108"/>
      <c r="AC211" s="172"/>
    </row>
    <row r="212" spans="1:29" s="25" customFormat="1" ht="31.5" outlineLevel="6">
      <c r="A212" s="81" t="s">
        <v>200</v>
      </c>
      <c r="B212" s="19" t="s">
        <v>62</v>
      </c>
      <c r="C212" s="19" t="s">
        <v>279</v>
      </c>
      <c r="D212" s="19" t="s">
        <v>5</v>
      </c>
      <c r="E212" s="19"/>
      <c r="F212" s="54">
        <f>F213+F214</f>
        <v>3101.005</v>
      </c>
      <c r="G212" s="7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54">
        <f>X213+X214</f>
        <v>2076.306</v>
      </c>
      <c r="Y212" s="88">
        <f t="shared" si="32"/>
        <v>66.95590623039949</v>
      </c>
      <c r="AA212" s="108"/>
      <c r="AB212" s="108"/>
      <c r="AC212" s="172"/>
    </row>
    <row r="213" spans="1:29" s="25" customFormat="1" ht="31.5" outlineLevel="6">
      <c r="A213" s="33" t="s">
        <v>97</v>
      </c>
      <c r="B213" s="73" t="s">
        <v>62</v>
      </c>
      <c r="C213" s="73" t="s">
        <v>369</v>
      </c>
      <c r="D213" s="73" t="s">
        <v>98</v>
      </c>
      <c r="E213" s="73"/>
      <c r="F213" s="74">
        <v>2698.265</v>
      </c>
      <c r="G213" s="7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74">
        <v>2076.306</v>
      </c>
      <c r="Y213" s="88">
        <f t="shared" si="32"/>
        <v>76.9496695098517</v>
      </c>
      <c r="AA213" s="112"/>
      <c r="AB213" s="112"/>
      <c r="AC213" s="174"/>
    </row>
    <row r="214" spans="1:29" s="25" customFormat="1" ht="15.75" outlineLevel="6">
      <c r="A214" s="33" t="s">
        <v>117</v>
      </c>
      <c r="B214" s="34" t="s">
        <v>62</v>
      </c>
      <c r="C214" s="34" t="s">
        <v>369</v>
      </c>
      <c r="D214" s="34" t="s">
        <v>116</v>
      </c>
      <c r="E214" s="34"/>
      <c r="F214" s="56">
        <v>402.74</v>
      </c>
      <c r="G214" s="7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56">
        <v>0</v>
      </c>
      <c r="Y214" s="88">
        <f t="shared" si="32"/>
        <v>0</v>
      </c>
      <c r="AA214" s="108"/>
      <c r="AB214" s="108"/>
      <c r="AC214" s="172"/>
    </row>
    <row r="215" spans="1:29" s="25" customFormat="1" ht="63" outlineLevel="6">
      <c r="A215" s="81" t="s">
        <v>370</v>
      </c>
      <c r="B215" s="19" t="s">
        <v>62</v>
      </c>
      <c r="C215" s="19" t="s">
        <v>279</v>
      </c>
      <c r="D215" s="19" t="s">
        <v>5</v>
      </c>
      <c r="E215" s="19"/>
      <c r="F215" s="54">
        <f>F216+F217</f>
        <v>12404</v>
      </c>
      <c r="G215" s="7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54">
        <f>X216+X217</f>
        <v>8305.224</v>
      </c>
      <c r="Y215" s="88">
        <f t="shared" si="32"/>
        <v>66.9560141889713</v>
      </c>
      <c r="AA215" s="108"/>
      <c r="AB215" s="108"/>
      <c r="AC215" s="172"/>
    </row>
    <row r="216" spans="1:29" s="25" customFormat="1" ht="31.5" outlineLevel="6">
      <c r="A216" s="33" t="s">
        <v>97</v>
      </c>
      <c r="B216" s="34" t="s">
        <v>62</v>
      </c>
      <c r="C216" s="64" t="s">
        <v>279</v>
      </c>
      <c r="D216" s="34" t="s">
        <v>98</v>
      </c>
      <c r="E216" s="34"/>
      <c r="F216" s="56">
        <v>10793.046</v>
      </c>
      <c r="G216" s="7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6">
        <v>8305.224</v>
      </c>
      <c r="Y216" s="88">
        <f t="shared" si="32"/>
        <v>76.94976932369231</v>
      </c>
      <c r="AA216" s="112"/>
      <c r="AB216" s="112"/>
      <c r="AC216" s="174"/>
    </row>
    <row r="217" spans="1:29" s="25" customFormat="1" ht="66.75" customHeight="1" outlineLevel="6">
      <c r="A217" s="33" t="s">
        <v>117</v>
      </c>
      <c r="B217" s="34" t="s">
        <v>62</v>
      </c>
      <c r="C217" s="64" t="s">
        <v>279</v>
      </c>
      <c r="D217" s="34" t="s">
        <v>116</v>
      </c>
      <c r="E217" s="34"/>
      <c r="F217" s="56">
        <v>1610.954</v>
      </c>
      <c r="G217" s="7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56">
        <v>0</v>
      </c>
      <c r="Y217" s="88">
        <f t="shared" si="32"/>
        <v>0</v>
      </c>
      <c r="AA217" s="112"/>
      <c r="AB217" s="112"/>
      <c r="AC217" s="172"/>
    </row>
    <row r="218" spans="1:29" s="25" customFormat="1" ht="63" outlineLevel="6">
      <c r="A218" s="81" t="s">
        <v>370</v>
      </c>
      <c r="B218" s="19" t="s">
        <v>62</v>
      </c>
      <c r="C218" s="19" t="s">
        <v>369</v>
      </c>
      <c r="D218" s="19" t="s">
        <v>5</v>
      </c>
      <c r="E218" s="19"/>
      <c r="F218" s="54">
        <f>F219</f>
        <v>0</v>
      </c>
      <c r="G218" s="7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54">
        <f>X219</f>
        <v>0</v>
      </c>
      <c r="Y218" s="88">
        <v>0</v>
      </c>
      <c r="AA218" s="108"/>
      <c r="AB218" s="108"/>
      <c r="AC218" s="172"/>
    </row>
    <row r="219" spans="1:29" s="25" customFormat="1" ht="15.75" outlineLevel="6">
      <c r="A219" s="5" t="s">
        <v>95</v>
      </c>
      <c r="B219" s="6" t="s">
        <v>62</v>
      </c>
      <c r="C219" s="6" t="s">
        <v>369</v>
      </c>
      <c r="D219" s="6" t="s">
        <v>96</v>
      </c>
      <c r="E219" s="6"/>
      <c r="F219" s="55">
        <f>F220</f>
        <v>0</v>
      </c>
      <c r="G219" s="7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5">
        <f>X220</f>
        <v>0</v>
      </c>
      <c r="Y219" s="88">
        <v>0</v>
      </c>
      <c r="AA219" s="108"/>
      <c r="AB219" s="108"/>
      <c r="AC219" s="172"/>
    </row>
    <row r="220" spans="1:29" s="25" customFormat="1" ht="31.5" outlineLevel="3">
      <c r="A220" s="33" t="s">
        <v>97</v>
      </c>
      <c r="B220" s="34" t="s">
        <v>62</v>
      </c>
      <c r="C220" s="64" t="s">
        <v>369</v>
      </c>
      <c r="D220" s="34" t="s">
        <v>98</v>
      </c>
      <c r="E220" s="34"/>
      <c r="F220" s="56">
        <v>0</v>
      </c>
      <c r="G220" s="7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6">
        <v>0</v>
      </c>
      <c r="Y220" s="88">
        <v>0</v>
      </c>
      <c r="AA220" s="108"/>
      <c r="AB220" s="108"/>
      <c r="AC220" s="172"/>
    </row>
    <row r="221" spans="1:29" s="25" customFormat="1" ht="15.75" outlineLevel="3">
      <c r="A221" s="8" t="s">
        <v>35</v>
      </c>
      <c r="B221" s="9" t="s">
        <v>11</v>
      </c>
      <c r="C221" s="9" t="s">
        <v>249</v>
      </c>
      <c r="D221" s="9" t="s">
        <v>5</v>
      </c>
      <c r="E221" s="9"/>
      <c r="F221" s="53">
        <f>F222+F227</f>
        <v>5806.79</v>
      </c>
      <c r="G221" s="79" t="e">
        <f>#REF!+#REF!+G227+#REF!</f>
        <v>#REF!</v>
      </c>
      <c r="H221" s="10" t="e">
        <f>#REF!+#REF!+H227+#REF!</f>
        <v>#REF!</v>
      </c>
      <c r="I221" s="10" t="e">
        <f>#REF!+#REF!+I227+#REF!</f>
        <v>#REF!</v>
      </c>
      <c r="J221" s="10" t="e">
        <f>#REF!+#REF!+J227+#REF!</f>
        <v>#REF!</v>
      </c>
      <c r="K221" s="10" t="e">
        <f>#REF!+#REF!+K227+#REF!</f>
        <v>#REF!</v>
      </c>
      <c r="L221" s="10" t="e">
        <f>#REF!+#REF!+L227+#REF!</f>
        <v>#REF!</v>
      </c>
      <c r="M221" s="10" t="e">
        <f>#REF!+#REF!+M227+#REF!</f>
        <v>#REF!</v>
      </c>
      <c r="N221" s="10" t="e">
        <f>#REF!+#REF!+N227+#REF!</f>
        <v>#REF!</v>
      </c>
      <c r="O221" s="10" t="e">
        <f>#REF!+#REF!+O227+#REF!</f>
        <v>#REF!</v>
      </c>
      <c r="P221" s="10" t="e">
        <f>#REF!+#REF!+P227+#REF!</f>
        <v>#REF!</v>
      </c>
      <c r="Q221" s="10" t="e">
        <f>#REF!+#REF!+Q227+#REF!</f>
        <v>#REF!</v>
      </c>
      <c r="R221" s="10" t="e">
        <f>#REF!+#REF!+R227+#REF!</f>
        <v>#REF!</v>
      </c>
      <c r="S221" s="10" t="e">
        <f>#REF!+#REF!+S227+#REF!</f>
        <v>#REF!</v>
      </c>
      <c r="T221" s="10" t="e">
        <f>#REF!+#REF!+T227+#REF!</f>
        <v>#REF!</v>
      </c>
      <c r="U221" s="10" t="e">
        <f>#REF!+#REF!+U227+#REF!</f>
        <v>#REF!</v>
      </c>
      <c r="V221" s="10" t="e">
        <f>#REF!+#REF!+V227+#REF!</f>
        <v>#REF!</v>
      </c>
      <c r="X221" s="53">
        <f>X222+X227</f>
        <v>75.673</v>
      </c>
      <c r="Y221" s="88">
        <f t="shared" si="32"/>
        <v>1.303181275713432</v>
      </c>
      <c r="AA221" s="108"/>
      <c r="AB221" s="108"/>
      <c r="AC221" s="172"/>
    </row>
    <row r="222" spans="1:29" s="25" customFormat="1" ht="31.5" outlineLevel="3">
      <c r="A222" s="22" t="s">
        <v>133</v>
      </c>
      <c r="B222" s="9" t="s">
        <v>11</v>
      </c>
      <c r="C222" s="9" t="s">
        <v>250</v>
      </c>
      <c r="D222" s="9" t="s">
        <v>5</v>
      </c>
      <c r="E222" s="9"/>
      <c r="F222" s="53">
        <f>F223</f>
        <v>5700</v>
      </c>
      <c r="G222" s="79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X222" s="53">
        <f>X223</f>
        <v>0</v>
      </c>
      <c r="Y222" s="88">
        <f t="shared" si="32"/>
        <v>0</v>
      </c>
      <c r="AA222" s="108"/>
      <c r="AB222" s="108"/>
      <c r="AC222" s="172"/>
    </row>
    <row r="223" spans="1:29" s="25" customFormat="1" ht="48" customHeight="1" outlineLevel="3">
      <c r="A223" s="22" t="s">
        <v>135</v>
      </c>
      <c r="B223" s="9" t="s">
        <v>11</v>
      </c>
      <c r="C223" s="9" t="s">
        <v>251</v>
      </c>
      <c r="D223" s="9" t="s">
        <v>5</v>
      </c>
      <c r="E223" s="9"/>
      <c r="F223" s="53">
        <f>F224</f>
        <v>5700</v>
      </c>
      <c r="G223" s="7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X223" s="53">
        <f>X224</f>
        <v>0</v>
      </c>
      <c r="Y223" s="88">
        <f t="shared" si="32"/>
        <v>0</v>
      </c>
      <c r="AA223" s="108"/>
      <c r="AB223" s="108"/>
      <c r="AC223" s="172"/>
    </row>
    <row r="224" spans="1:29" s="25" customFormat="1" ht="47.25" outlineLevel="3">
      <c r="A224" s="43" t="s">
        <v>419</v>
      </c>
      <c r="B224" s="19" t="s">
        <v>11</v>
      </c>
      <c r="C224" s="19" t="s">
        <v>418</v>
      </c>
      <c r="D224" s="19" t="s">
        <v>5</v>
      </c>
      <c r="E224" s="19"/>
      <c r="F224" s="54">
        <f>F225</f>
        <v>5700</v>
      </c>
      <c r="G224" s="79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X224" s="54">
        <f>X225</f>
        <v>0</v>
      </c>
      <c r="Y224" s="88">
        <f t="shared" si="32"/>
        <v>0</v>
      </c>
      <c r="AA224" s="108"/>
      <c r="AB224" s="108"/>
      <c r="AC224" s="172"/>
    </row>
    <row r="225" spans="1:29" s="25" customFormat="1" ht="15.75" outlineLevel="3">
      <c r="A225" s="5" t="s">
        <v>95</v>
      </c>
      <c r="B225" s="6" t="s">
        <v>11</v>
      </c>
      <c r="C225" s="6" t="s">
        <v>418</v>
      </c>
      <c r="D225" s="6" t="s">
        <v>96</v>
      </c>
      <c r="E225" s="6"/>
      <c r="F225" s="55">
        <f>F226</f>
        <v>5700</v>
      </c>
      <c r="G225" s="79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X225" s="55">
        <f>X226</f>
        <v>0</v>
      </c>
      <c r="Y225" s="88">
        <f t="shared" si="32"/>
        <v>0</v>
      </c>
      <c r="AA225" s="108"/>
      <c r="AB225" s="108"/>
      <c r="AC225" s="172"/>
    </row>
    <row r="226" spans="1:29" s="25" customFormat="1" ht="31.5" outlineLevel="5">
      <c r="A226" s="33" t="s">
        <v>97</v>
      </c>
      <c r="B226" s="34" t="s">
        <v>11</v>
      </c>
      <c r="C226" s="34" t="s">
        <v>418</v>
      </c>
      <c r="D226" s="34" t="s">
        <v>98</v>
      </c>
      <c r="E226" s="34"/>
      <c r="F226" s="56">
        <v>5700</v>
      </c>
      <c r="G226" s="7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X226" s="56">
        <v>0</v>
      </c>
      <c r="Y226" s="88">
        <f t="shared" si="32"/>
        <v>0</v>
      </c>
      <c r="AA226" s="112"/>
      <c r="AB226" s="112"/>
      <c r="AC226" s="172"/>
    </row>
    <row r="227" spans="1:29" s="25" customFormat="1" ht="33" customHeight="1" outlineLevel="5">
      <c r="A227" s="14" t="s">
        <v>142</v>
      </c>
      <c r="B227" s="9" t="s">
        <v>11</v>
      </c>
      <c r="C227" s="9" t="s">
        <v>249</v>
      </c>
      <c r="D227" s="9" t="s">
        <v>5</v>
      </c>
      <c r="E227" s="9"/>
      <c r="F227" s="53">
        <f>F228+F234+F238</f>
        <v>106.79</v>
      </c>
      <c r="G227" s="79" t="e">
        <f>#REF!</f>
        <v>#REF!</v>
      </c>
      <c r="H227" s="10" t="e">
        <f>#REF!</f>
        <v>#REF!</v>
      </c>
      <c r="I227" s="10" t="e">
        <f>#REF!</f>
        <v>#REF!</v>
      </c>
      <c r="J227" s="10" t="e">
        <f>#REF!</f>
        <v>#REF!</v>
      </c>
      <c r="K227" s="10" t="e">
        <f>#REF!</f>
        <v>#REF!</v>
      </c>
      <c r="L227" s="10" t="e">
        <f>#REF!</f>
        <v>#REF!</v>
      </c>
      <c r="M227" s="10" t="e">
        <f>#REF!</f>
        <v>#REF!</v>
      </c>
      <c r="N227" s="10" t="e">
        <f>#REF!</f>
        <v>#REF!</v>
      </c>
      <c r="O227" s="10" t="e">
        <f>#REF!</f>
        <v>#REF!</v>
      </c>
      <c r="P227" s="10" t="e">
        <f>#REF!</f>
        <v>#REF!</v>
      </c>
      <c r="Q227" s="10" t="e">
        <f>#REF!</f>
        <v>#REF!</v>
      </c>
      <c r="R227" s="10" t="e">
        <f>#REF!</f>
        <v>#REF!</v>
      </c>
      <c r="S227" s="10" t="e">
        <f>#REF!</f>
        <v>#REF!</v>
      </c>
      <c r="T227" s="10" t="e">
        <f>#REF!</f>
        <v>#REF!</v>
      </c>
      <c r="U227" s="10" t="e">
        <f>#REF!</f>
        <v>#REF!</v>
      </c>
      <c r="V227" s="10" t="e">
        <f>#REF!</f>
        <v>#REF!</v>
      </c>
      <c r="X227" s="53">
        <f>X228+X234+X238</f>
        <v>75.673</v>
      </c>
      <c r="Y227" s="88">
        <f t="shared" si="32"/>
        <v>70.86150388613166</v>
      </c>
      <c r="AA227" s="108"/>
      <c r="AB227" s="108"/>
      <c r="AC227" s="172"/>
    </row>
    <row r="228" spans="1:29" s="25" customFormat="1" ht="53.25" customHeight="1" outlineLevel="5">
      <c r="A228" s="36" t="s">
        <v>221</v>
      </c>
      <c r="B228" s="19" t="s">
        <v>11</v>
      </c>
      <c r="C228" s="19" t="s">
        <v>281</v>
      </c>
      <c r="D228" s="19" t="s">
        <v>5</v>
      </c>
      <c r="E228" s="19"/>
      <c r="F228" s="54">
        <f>F229+F232</f>
        <v>0</v>
      </c>
      <c r="G228" s="7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54">
        <f>X229+X232</f>
        <v>0</v>
      </c>
      <c r="Y228" s="88">
        <v>0</v>
      </c>
      <c r="AA228" s="108"/>
      <c r="AB228" s="108"/>
      <c r="AC228" s="172"/>
    </row>
    <row r="229" spans="1:29" s="25" customFormat="1" ht="47.25" outlineLevel="5">
      <c r="A229" s="5" t="s">
        <v>150</v>
      </c>
      <c r="B229" s="6" t="s">
        <v>11</v>
      </c>
      <c r="C229" s="6" t="s">
        <v>282</v>
      </c>
      <c r="D229" s="6" t="s">
        <v>5</v>
      </c>
      <c r="E229" s="6"/>
      <c r="F229" s="55">
        <f>F230</f>
        <v>0</v>
      </c>
      <c r="G229" s="7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55">
        <f>X230</f>
        <v>0</v>
      </c>
      <c r="Y229" s="88">
        <v>0</v>
      </c>
      <c r="AA229" s="108"/>
      <c r="AB229" s="108"/>
      <c r="AC229" s="172"/>
    </row>
    <row r="230" spans="1:29" s="25" customFormat="1" ht="15.75" outlineLevel="5">
      <c r="A230" s="92" t="s">
        <v>95</v>
      </c>
      <c r="B230" s="93" t="s">
        <v>11</v>
      </c>
      <c r="C230" s="93" t="s">
        <v>282</v>
      </c>
      <c r="D230" s="93" t="s">
        <v>96</v>
      </c>
      <c r="E230" s="93"/>
      <c r="F230" s="98">
        <f>F231</f>
        <v>0</v>
      </c>
      <c r="G230" s="95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6"/>
      <c r="X230" s="98">
        <f>X231</f>
        <v>0</v>
      </c>
      <c r="Y230" s="88">
        <v>0</v>
      </c>
      <c r="AA230" s="108"/>
      <c r="AB230" s="108"/>
      <c r="AC230" s="172"/>
    </row>
    <row r="231" spans="1:29" s="25" customFormat="1" ht="31.5" outlineLevel="5">
      <c r="A231" s="33" t="s">
        <v>97</v>
      </c>
      <c r="B231" s="34" t="s">
        <v>11</v>
      </c>
      <c r="C231" s="34" t="s">
        <v>282</v>
      </c>
      <c r="D231" s="34" t="s">
        <v>98</v>
      </c>
      <c r="E231" s="34"/>
      <c r="F231" s="56">
        <v>0</v>
      </c>
      <c r="G231" s="7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56">
        <v>0</v>
      </c>
      <c r="Y231" s="88">
        <v>0</v>
      </c>
      <c r="AA231" s="108"/>
      <c r="AB231" s="108"/>
      <c r="AC231" s="172"/>
    </row>
    <row r="232" spans="1:29" s="25" customFormat="1" ht="31.5" outlineLevel="5">
      <c r="A232" s="5" t="s">
        <v>151</v>
      </c>
      <c r="B232" s="6" t="s">
        <v>11</v>
      </c>
      <c r="C232" s="6" t="s">
        <v>388</v>
      </c>
      <c r="D232" s="6" t="s">
        <v>5</v>
      </c>
      <c r="E232" s="6"/>
      <c r="F232" s="55">
        <f>F233</f>
        <v>0</v>
      </c>
      <c r="G232" s="7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55">
        <f>X233</f>
        <v>0</v>
      </c>
      <c r="Y232" s="88">
        <v>0</v>
      </c>
      <c r="AA232" s="108"/>
      <c r="AB232" s="108"/>
      <c r="AC232" s="172"/>
    </row>
    <row r="233" spans="1:29" s="25" customFormat="1" ht="94.5" outlineLevel="5">
      <c r="A233" s="65" t="s">
        <v>371</v>
      </c>
      <c r="B233" s="64" t="s">
        <v>11</v>
      </c>
      <c r="C233" s="64" t="s">
        <v>388</v>
      </c>
      <c r="D233" s="64" t="s">
        <v>363</v>
      </c>
      <c r="E233" s="64"/>
      <c r="F233" s="66">
        <v>0</v>
      </c>
      <c r="G233" s="7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66">
        <v>0</v>
      </c>
      <c r="Y233" s="88">
        <v>0</v>
      </c>
      <c r="AA233" s="108"/>
      <c r="AB233" s="108"/>
      <c r="AC233" s="172"/>
    </row>
    <row r="234" spans="1:29" s="25" customFormat="1" ht="31.5" outlineLevel="5">
      <c r="A234" s="36" t="s">
        <v>389</v>
      </c>
      <c r="B234" s="19" t="s">
        <v>11</v>
      </c>
      <c r="C234" s="19" t="s">
        <v>280</v>
      </c>
      <c r="D234" s="19" t="s">
        <v>5</v>
      </c>
      <c r="E234" s="19"/>
      <c r="F234" s="20">
        <f>F235</f>
        <v>0</v>
      </c>
      <c r="G234" s="7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20">
        <f>X235</f>
        <v>0</v>
      </c>
      <c r="Y234" s="88">
        <v>0</v>
      </c>
      <c r="AA234" s="108"/>
      <c r="AB234" s="108"/>
      <c r="AC234" s="172"/>
    </row>
    <row r="235" spans="1:29" s="25" customFormat="1" ht="47.25" outlineLevel="5">
      <c r="A235" s="5" t="s">
        <v>152</v>
      </c>
      <c r="B235" s="6" t="s">
        <v>11</v>
      </c>
      <c r="C235" s="6" t="s">
        <v>283</v>
      </c>
      <c r="D235" s="6" t="s">
        <v>5</v>
      </c>
      <c r="E235" s="6"/>
      <c r="F235" s="7">
        <f>F236</f>
        <v>0</v>
      </c>
      <c r="G235" s="7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7">
        <f>X236</f>
        <v>0</v>
      </c>
      <c r="Y235" s="88">
        <v>0</v>
      </c>
      <c r="AA235" s="108"/>
      <c r="AB235" s="108"/>
      <c r="AC235" s="172"/>
    </row>
    <row r="236" spans="1:29" s="25" customFormat="1" ht="15.75" outlineLevel="5">
      <c r="A236" s="92" t="s">
        <v>95</v>
      </c>
      <c r="B236" s="93" t="s">
        <v>11</v>
      </c>
      <c r="C236" s="93" t="s">
        <v>283</v>
      </c>
      <c r="D236" s="93" t="s">
        <v>96</v>
      </c>
      <c r="E236" s="93"/>
      <c r="F236" s="94">
        <f>F237</f>
        <v>0</v>
      </c>
      <c r="G236" s="95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6"/>
      <c r="X236" s="94">
        <f>X237</f>
        <v>0</v>
      </c>
      <c r="Y236" s="88">
        <v>0</v>
      </c>
      <c r="AA236" s="108"/>
      <c r="AB236" s="108"/>
      <c r="AC236" s="172"/>
    </row>
    <row r="237" spans="1:29" s="25" customFormat="1" ht="31.5" outlineLevel="5">
      <c r="A237" s="33" t="s">
        <v>97</v>
      </c>
      <c r="B237" s="34" t="s">
        <v>11</v>
      </c>
      <c r="C237" s="34" t="s">
        <v>283</v>
      </c>
      <c r="D237" s="34" t="s">
        <v>98</v>
      </c>
      <c r="E237" s="34"/>
      <c r="F237" s="35">
        <v>0</v>
      </c>
      <c r="G237" s="7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35">
        <v>0</v>
      </c>
      <c r="Y237" s="88">
        <v>0</v>
      </c>
      <c r="AA237" s="108"/>
      <c r="AB237" s="108"/>
      <c r="AC237" s="172"/>
    </row>
    <row r="238" spans="1:29" s="25" customFormat="1" ht="47.25" outlineLevel="5">
      <c r="A238" s="36" t="s">
        <v>384</v>
      </c>
      <c r="B238" s="19" t="s">
        <v>11</v>
      </c>
      <c r="C238" s="19" t="s">
        <v>385</v>
      </c>
      <c r="D238" s="19" t="s">
        <v>5</v>
      </c>
      <c r="E238" s="34"/>
      <c r="F238" s="54">
        <f>F239</f>
        <v>106.79</v>
      </c>
      <c r="G238" s="7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X238" s="54">
        <f>X239</f>
        <v>75.673</v>
      </c>
      <c r="Y238" s="88">
        <f t="shared" si="32"/>
        <v>70.86150388613166</v>
      </c>
      <c r="AA238" s="108"/>
      <c r="AB238" s="108"/>
      <c r="AC238" s="172"/>
    </row>
    <row r="239" spans="1:29" s="25" customFormat="1" ht="15.75" outlineLevel="5">
      <c r="A239" s="5" t="s">
        <v>95</v>
      </c>
      <c r="B239" s="6" t="s">
        <v>11</v>
      </c>
      <c r="C239" s="6" t="s">
        <v>386</v>
      </c>
      <c r="D239" s="6" t="s">
        <v>96</v>
      </c>
      <c r="E239" s="34"/>
      <c r="F239" s="55">
        <f>F240</f>
        <v>106.79</v>
      </c>
      <c r="G239" s="7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55">
        <f>X240</f>
        <v>75.673</v>
      </c>
      <c r="Y239" s="88">
        <f t="shared" si="32"/>
        <v>70.86150388613166</v>
      </c>
      <c r="AA239" s="108"/>
      <c r="AB239" s="108"/>
      <c r="AC239" s="172"/>
    </row>
    <row r="240" spans="1:29" s="25" customFormat="1" ht="31.5" outlineLevel="6">
      <c r="A240" s="38" t="s">
        <v>97</v>
      </c>
      <c r="B240" s="34" t="s">
        <v>11</v>
      </c>
      <c r="C240" s="34" t="s">
        <v>386</v>
      </c>
      <c r="D240" s="34" t="s">
        <v>98</v>
      </c>
      <c r="E240" s="34"/>
      <c r="F240" s="56">
        <v>106.79</v>
      </c>
      <c r="G240" s="7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56">
        <v>75.673</v>
      </c>
      <c r="Y240" s="88">
        <f t="shared" si="32"/>
        <v>70.86150388613166</v>
      </c>
      <c r="AA240" s="112"/>
      <c r="AB240" s="112"/>
      <c r="AC240" s="174"/>
    </row>
    <row r="241" spans="1:29" s="25" customFormat="1" ht="18.75" outlineLevel="6">
      <c r="A241" s="16" t="s">
        <v>64</v>
      </c>
      <c r="B241" s="30" t="s">
        <v>55</v>
      </c>
      <c r="C241" s="30" t="s">
        <v>249</v>
      </c>
      <c r="D241" s="30" t="s">
        <v>5</v>
      </c>
      <c r="E241" s="30"/>
      <c r="F241" s="59">
        <f>F277+F242+F253</f>
        <v>18118.388</v>
      </c>
      <c r="G241" s="76" t="e">
        <f>#REF!+G277</f>
        <v>#REF!</v>
      </c>
      <c r="H241" s="18" t="e">
        <f>#REF!+H277</f>
        <v>#REF!</v>
      </c>
      <c r="I241" s="18" t="e">
        <f>#REF!+I277</f>
        <v>#REF!</v>
      </c>
      <c r="J241" s="18" t="e">
        <f>#REF!+J277</f>
        <v>#REF!</v>
      </c>
      <c r="K241" s="18" t="e">
        <f>#REF!+K277</f>
        <v>#REF!</v>
      </c>
      <c r="L241" s="18" t="e">
        <f>#REF!+L277</f>
        <v>#REF!</v>
      </c>
      <c r="M241" s="18" t="e">
        <f>#REF!+M277</f>
        <v>#REF!</v>
      </c>
      <c r="N241" s="18" t="e">
        <f>#REF!+N277</f>
        <v>#REF!</v>
      </c>
      <c r="O241" s="18" t="e">
        <f>#REF!+O277</f>
        <v>#REF!</v>
      </c>
      <c r="P241" s="18" t="e">
        <f>#REF!+P277</f>
        <v>#REF!</v>
      </c>
      <c r="Q241" s="18" t="e">
        <f>#REF!+Q277</f>
        <v>#REF!</v>
      </c>
      <c r="R241" s="18" t="e">
        <f>#REF!+R277</f>
        <v>#REF!</v>
      </c>
      <c r="S241" s="18" t="e">
        <f>#REF!+S277</f>
        <v>#REF!</v>
      </c>
      <c r="T241" s="18" t="e">
        <f>#REF!+T277</f>
        <v>#REF!</v>
      </c>
      <c r="U241" s="18" t="e">
        <f>#REF!+U277</f>
        <v>#REF!</v>
      </c>
      <c r="V241" s="18" t="e">
        <f>#REF!+V277</f>
        <v>#REF!</v>
      </c>
      <c r="X241" s="59">
        <f>X277+X242+X253</f>
        <v>6688.493</v>
      </c>
      <c r="Y241" s="88">
        <f t="shared" si="32"/>
        <v>36.9154971181763</v>
      </c>
      <c r="AA241" s="108"/>
      <c r="AB241" s="108"/>
      <c r="AC241" s="172"/>
    </row>
    <row r="242" spans="1:29" s="25" customFormat="1" ht="18.75" outlineLevel="6">
      <c r="A242" s="44" t="s">
        <v>211</v>
      </c>
      <c r="B242" s="9" t="s">
        <v>209</v>
      </c>
      <c r="C242" s="9" t="s">
        <v>249</v>
      </c>
      <c r="D242" s="9" t="s">
        <v>5</v>
      </c>
      <c r="E242" s="9"/>
      <c r="F242" s="53">
        <f>F243+F248</f>
        <v>7224</v>
      </c>
      <c r="G242" s="76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53">
        <f>X243+X248</f>
        <v>5945.425</v>
      </c>
      <c r="Y242" s="88">
        <f t="shared" si="32"/>
        <v>82.30101052048727</v>
      </c>
      <c r="AA242" s="108"/>
      <c r="AB242" s="108"/>
      <c r="AC242" s="172"/>
    </row>
    <row r="243" spans="1:29" s="25" customFormat="1" ht="31.5" outlineLevel="6">
      <c r="A243" s="22" t="s">
        <v>133</v>
      </c>
      <c r="B243" s="9" t="s">
        <v>209</v>
      </c>
      <c r="C243" s="9" t="s">
        <v>250</v>
      </c>
      <c r="D243" s="9" t="s">
        <v>5</v>
      </c>
      <c r="E243" s="9"/>
      <c r="F243" s="53">
        <f>F244</f>
        <v>884</v>
      </c>
      <c r="G243" s="76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53">
        <f>X244</f>
        <v>415.291</v>
      </c>
      <c r="Y243" s="88">
        <f t="shared" si="32"/>
        <v>46.978619909502264</v>
      </c>
      <c r="AA243" s="108"/>
      <c r="AB243" s="108"/>
      <c r="AC243" s="172"/>
    </row>
    <row r="244" spans="1:29" s="25" customFormat="1" ht="31.5" outlineLevel="6">
      <c r="A244" s="22" t="s">
        <v>135</v>
      </c>
      <c r="B244" s="9" t="s">
        <v>209</v>
      </c>
      <c r="C244" s="9" t="s">
        <v>251</v>
      </c>
      <c r="D244" s="9" t="s">
        <v>5</v>
      </c>
      <c r="E244" s="9"/>
      <c r="F244" s="53">
        <f>F245</f>
        <v>884</v>
      </c>
      <c r="G244" s="76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53">
        <f>X245</f>
        <v>415.291</v>
      </c>
      <c r="Y244" s="88">
        <f t="shared" si="32"/>
        <v>46.978619909502264</v>
      </c>
      <c r="AA244" s="108"/>
      <c r="AB244" s="108"/>
      <c r="AC244" s="172"/>
    </row>
    <row r="245" spans="1:29" s="25" customFormat="1" ht="20.25" customHeight="1" outlineLevel="6">
      <c r="A245" s="58" t="s">
        <v>210</v>
      </c>
      <c r="B245" s="19" t="s">
        <v>209</v>
      </c>
      <c r="C245" s="19" t="s">
        <v>284</v>
      </c>
      <c r="D245" s="19" t="s">
        <v>5</v>
      </c>
      <c r="E245" s="19"/>
      <c r="F245" s="54">
        <f>F246</f>
        <v>884</v>
      </c>
      <c r="G245" s="76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54">
        <f>X246</f>
        <v>415.291</v>
      </c>
      <c r="Y245" s="88">
        <f t="shared" si="32"/>
        <v>46.978619909502264</v>
      </c>
      <c r="AA245" s="108"/>
      <c r="AB245" s="108"/>
      <c r="AC245" s="172"/>
    </row>
    <row r="246" spans="1:29" s="25" customFormat="1" ht="18.75" outlineLevel="6">
      <c r="A246" s="5" t="s">
        <v>95</v>
      </c>
      <c r="B246" s="6" t="s">
        <v>209</v>
      </c>
      <c r="C246" s="6" t="s">
        <v>284</v>
      </c>
      <c r="D246" s="6" t="s">
        <v>96</v>
      </c>
      <c r="E246" s="6"/>
      <c r="F246" s="55">
        <f>F247</f>
        <v>884</v>
      </c>
      <c r="G246" s="76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55">
        <f>X247</f>
        <v>415.291</v>
      </c>
      <c r="Y246" s="88">
        <f t="shared" si="32"/>
        <v>46.978619909502264</v>
      </c>
      <c r="AA246" s="108"/>
      <c r="AB246" s="108"/>
      <c r="AC246" s="172"/>
    </row>
    <row r="247" spans="1:29" s="25" customFormat="1" ht="31.5" outlineLevel="6">
      <c r="A247" s="33" t="s">
        <v>97</v>
      </c>
      <c r="B247" s="34" t="s">
        <v>209</v>
      </c>
      <c r="C247" s="34" t="s">
        <v>284</v>
      </c>
      <c r="D247" s="34" t="s">
        <v>98</v>
      </c>
      <c r="E247" s="34"/>
      <c r="F247" s="56">
        <v>884</v>
      </c>
      <c r="G247" s="76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56">
        <v>415.291</v>
      </c>
      <c r="Y247" s="88">
        <f t="shared" si="32"/>
        <v>46.978619909502264</v>
      </c>
      <c r="AA247" s="112"/>
      <c r="AB247" s="112"/>
      <c r="AC247" s="174"/>
    </row>
    <row r="248" spans="1:29" s="25" customFormat="1" ht="15.75" outlineLevel="6">
      <c r="A248" s="14" t="s">
        <v>142</v>
      </c>
      <c r="B248" s="12" t="s">
        <v>209</v>
      </c>
      <c r="C248" s="12" t="s">
        <v>249</v>
      </c>
      <c r="D248" s="12" t="s">
        <v>5</v>
      </c>
      <c r="E248" s="12"/>
      <c r="F248" s="57">
        <f>F249</f>
        <v>6340</v>
      </c>
      <c r="G248" s="144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0"/>
      <c r="X248" s="57">
        <f>X249</f>
        <v>5530.134</v>
      </c>
      <c r="Y248" s="88">
        <f t="shared" si="32"/>
        <v>87.22608832807572</v>
      </c>
      <c r="AA248" s="108"/>
      <c r="AB248" s="108"/>
      <c r="AC248" s="172"/>
    </row>
    <row r="249" spans="1:29" s="25" customFormat="1" ht="33.75" customHeight="1" outlineLevel="6">
      <c r="A249" s="43" t="s">
        <v>390</v>
      </c>
      <c r="B249" s="42" t="s">
        <v>209</v>
      </c>
      <c r="C249" s="42" t="s">
        <v>393</v>
      </c>
      <c r="D249" s="42" t="s">
        <v>5</v>
      </c>
      <c r="E249" s="42"/>
      <c r="F249" s="146">
        <f>F250</f>
        <v>6340</v>
      </c>
      <c r="G249" s="144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0"/>
      <c r="X249" s="146">
        <f>X250</f>
        <v>5530.134</v>
      </c>
      <c r="Y249" s="88">
        <f t="shared" si="32"/>
        <v>87.22608832807572</v>
      </c>
      <c r="AA249" s="108"/>
      <c r="AB249" s="108"/>
      <c r="AC249" s="172"/>
    </row>
    <row r="250" spans="1:29" s="25" customFormat="1" ht="31.5" outlineLevel="6">
      <c r="A250" s="5" t="s">
        <v>394</v>
      </c>
      <c r="B250" s="6" t="s">
        <v>209</v>
      </c>
      <c r="C250" s="6" t="s">
        <v>392</v>
      </c>
      <c r="D250" s="6" t="s">
        <v>5</v>
      </c>
      <c r="E250" s="12"/>
      <c r="F250" s="55">
        <f>F251</f>
        <v>6340</v>
      </c>
      <c r="G250" s="144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0"/>
      <c r="X250" s="55">
        <f>X251</f>
        <v>5530.134</v>
      </c>
      <c r="Y250" s="88">
        <f t="shared" si="32"/>
        <v>87.22608832807572</v>
      </c>
      <c r="AA250" s="108"/>
      <c r="AB250" s="108"/>
      <c r="AC250" s="172"/>
    </row>
    <row r="251" spans="1:29" s="25" customFormat="1" ht="15.75" outlineLevel="6">
      <c r="A251" s="92" t="s">
        <v>95</v>
      </c>
      <c r="B251" s="93" t="s">
        <v>209</v>
      </c>
      <c r="C251" s="93" t="s">
        <v>392</v>
      </c>
      <c r="D251" s="93" t="s">
        <v>96</v>
      </c>
      <c r="E251" s="97"/>
      <c r="F251" s="98">
        <f>F252</f>
        <v>6340</v>
      </c>
      <c r="G251" s="147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9"/>
      <c r="X251" s="98">
        <f>X252</f>
        <v>5530.134</v>
      </c>
      <c r="Y251" s="88">
        <f t="shared" si="32"/>
        <v>87.22608832807572</v>
      </c>
      <c r="AA251" s="108"/>
      <c r="AB251" s="108"/>
      <c r="AC251" s="172"/>
    </row>
    <row r="252" spans="1:29" s="25" customFormat="1" ht="31.5" outlineLevel="6">
      <c r="A252" s="33" t="s">
        <v>97</v>
      </c>
      <c r="B252" s="34" t="s">
        <v>209</v>
      </c>
      <c r="C252" s="34" t="s">
        <v>392</v>
      </c>
      <c r="D252" s="34" t="s">
        <v>98</v>
      </c>
      <c r="E252" s="12"/>
      <c r="F252" s="56">
        <v>6340</v>
      </c>
      <c r="G252" s="144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0"/>
      <c r="X252" s="56">
        <v>5530.134</v>
      </c>
      <c r="Y252" s="88">
        <f t="shared" si="32"/>
        <v>87.22608832807572</v>
      </c>
      <c r="AA252" s="112"/>
      <c r="AB252" s="112"/>
      <c r="AC252" s="174"/>
    </row>
    <row r="253" spans="1:29" s="25" customFormat="1" ht="18.75" outlineLevel="6">
      <c r="A253" s="44" t="s">
        <v>237</v>
      </c>
      <c r="B253" s="9" t="s">
        <v>238</v>
      </c>
      <c r="C253" s="9" t="s">
        <v>249</v>
      </c>
      <c r="D253" s="9" t="s">
        <v>5</v>
      </c>
      <c r="E253" s="34"/>
      <c r="F253" s="53">
        <f>F254</f>
        <v>10878.666</v>
      </c>
      <c r="G253" s="76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53">
        <f>X254</f>
        <v>742.707</v>
      </c>
      <c r="Y253" s="88">
        <f t="shared" si="32"/>
        <v>6.8271881864927195</v>
      </c>
      <c r="AA253" s="108"/>
      <c r="AB253" s="108"/>
      <c r="AC253" s="172"/>
    </row>
    <row r="254" spans="1:29" s="25" customFormat="1" ht="18.75" outlineLevel="6">
      <c r="A254" s="14" t="s">
        <v>153</v>
      </c>
      <c r="B254" s="9" t="s">
        <v>238</v>
      </c>
      <c r="C254" s="9" t="s">
        <v>249</v>
      </c>
      <c r="D254" s="9" t="s">
        <v>5</v>
      </c>
      <c r="E254" s="34"/>
      <c r="F254" s="53">
        <f>F255</f>
        <v>10878.666</v>
      </c>
      <c r="G254" s="76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53">
        <f>X255</f>
        <v>742.707</v>
      </c>
      <c r="Y254" s="88">
        <f t="shared" si="32"/>
        <v>6.8271881864927195</v>
      </c>
      <c r="AA254" s="108"/>
      <c r="AB254" s="108"/>
      <c r="AC254" s="172"/>
    </row>
    <row r="255" spans="1:29" s="25" customFormat="1" ht="31.5" outlineLevel="6">
      <c r="A255" s="36" t="s">
        <v>222</v>
      </c>
      <c r="B255" s="19" t="s">
        <v>238</v>
      </c>
      <c r="C255" s="19" t="s">
        <v>285</v>
      </c>
      <c r="D255" s="19" t="s">
        <v>5</v>
      </c>
      <c r="E255" s="19"/>
      <c r="F255" s="54">
        <f>F262+F256+F265+F268+F271+F274</f>
        <v>10878.666</v>
      </c>
      <c r="G255" s="76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54">
        <f>X262+X256+X265+X268+X271+X274</f>
        <v>742.707</v>
      </c>
      <c r="Y255" s="88">
        <f t="shared" si="32"/>
        <v>6.8271881864927195</v>
      </c>
      <c r="AA255" s="108"/>
      <c r="AB255" s="108"/>
      <c r="AC255" s="172"/>
    </row>
    <row r="256" spans="1:29" s="25" customFormat="1" ht="47.25" outlineLevel="6">
      <c r="A256" s="5" t="s">
        <v>207</v>
      </c>
      <c r="B256" s="6" t="s">
        <v>238</v>
      </c>
      <c r="C256" s="6" t="s">
        <v>286</v>
      </c>
      <c r="D256" s="6" t="s">
        <v>5</v>
      </c>
      <c r="E256" s="6"/>
      <c r="F256" s="55">
        <f>F257+F260</f>
        <v>173.842</v>
      </c>
      <c r="G256" s="76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55">
        <f>X257+X260</f>
        <v>143.09</v>
      </c>
      <c r="Y256" s="88">
        <f t="shared" si="32"/>
        <v>82.31037378769227</v>
      </c>
      <c r="AA256" s="108"/>
      <c r="AB256" s="108"/>
      <c r="AC256" s="172"/>
    </row>
    <row r="257" spans="1:29" s="25" customFormat="1" ht="18.75" outlineLevel="6">
      <c r="A257" s="92" t="s">
        <v>95</v>
      </c>
      <c r="B257" s="93" t="s">
        <v>238</v>
      </c>
      <c r="C257" s="93" t="s">
        <v>286</v>
      </c>
      <c r="D257" s="93" t="s">
        <v>96</v>
      </c>
      <c r="E257" s="93"/>
      <c r="F257" s="98">
        <f>F259+F258</f>
        <v>173.842</v>
      </c>
      <c r="G257" s="99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96"/>
      <c r="X257" s="98">
        <f>X259+X258</f>
        <v>143.09</v>
      </c>
      <c r="Y257" s="88">
        <f t="shared" si="32"/>
        <v>82.31037378769227</v>
      </c>
      <c r="AA257" s="108"/>
      <c r="AB257" s="108"/>
      <c r="AC257" s="172"/>
    </row>
    <row r="258" spans="1:29" s="25" customFormat="1" ht="31.5" outlineLevel="6">
      <c r="A258" s="33" t="s">
        <v>356</v>
      </c>
      <c r="B258" s="34" t="s">
        <v>238</v>
      </c>
      <c r="C258" s="34" t="s">
        <v>286</v>
      </c>
      <c r="D258" s="34" t="s">
        <v>357</v>
      </c>
      <c r="E258" s="34"/>
      <c r="F258" s="56">
        <v>0</v>
      </c>
      <c r="G258" s="76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56">
        <v>0</v>
      </c>
      <c r="Y258" s="88">
        <v>0</v>
      </c>
      <c r="AA258" s="108"/>
      <c r="AB258" s="108"/>
      <c r="AC258" s="172"/>
    </row>
    <row r="259" spans="1:29" s="25" customFormat="1" ht="31.5" outlineLevel="6">
      <c r="A259" s="33" t="s">
        <v>97</v>
      </c>
      <c r="B259" s="34" t="s">
        <v>238</v>
      </c>
      <c r="C259" s="34" t="s">
        <v>286</v>
      </c>
      <c r="D259" s="34" t="s">
        <v>98</v>
      </c>
      <c r="E259" s="34"/>
      <c r="F259" s="56">
        <v>173.842</v>
      </c>
      <c r="G259" s="76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56">
        <v>143.09</v>
      </c>
      <c r="Y259" s="88">
        <f t="shared" si="32"/>
        <v>82.31037378769227</v>
      </c>
      <c r="AA259" s="112"/>
      <c r="AB259" s="112"/>
      <c r="AC259" s="174"/>
    </row>
    <row r="260" spans="1:29" s="25" customFormat="1" ht="34.5" customHeight="1" outlineLevel="6">
      <c r="A260" s="92" t="s">
        <v>374</v>
      </c>
      <c r="B260" s="93" t="s">
        <v>238</v>
      </c>
      <c r="C260" s="93" t="s">
        <v>286</v>
      </c>
      <c r="D260" s="93" t="s">
        <v>373</v>
      </c>
      <c r="E260" s="93"/>
      <c r="F260" s="98">
        <f>F261</f>
        <v>0</v>
      </c>
      <c r="G260" s="99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96"/>
      <c r="X260" s="98">
        <f>X261</f>
        <v>0</v>
      </c>
      <c r="Y260" s="88">
        <v>0</v>
      </c>
      <c r="AA260" s="108"/>
      <c r="AB260" s="108"/>
      <c r="AC260" s="172"/>
    </row>
    <row r="261" spans="1:29" s="25" customFormat="1" ht="32.25" customHeight="1" outlineLevel="6">
      <c r="A261" s="33" t="s">
        <v>375</v>
      </c>
      <c r="B261" s="34" t="s">
        <v>238</v>
      </c>
      <c r="C261" s="34" t="s">
        <v>286</v>
      </c>
      <c r="D261" s="34" t="s">
        <v>372</v>
      </c>
      <c r="E261" s="34"/>
      <c r="F261" s="56">
        <v>0</v>
      </c>
      <c r="G261" s="76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56">
        <v>0</v>
      </c>
      <c r="Y261" s="88">
        <v>0</v>
      </c>
      <c r="AA261" s="108"/>
      <c r="AB261" s="108"/>
      <c r="AC261" s="172"/>
    </row>
    <row r="262" spans="1:29" s="25" customFormat="1" ht="47.25" outlineLevel="6">
      <c r="A262" s="5" t="s">
        <v>239</v>
      </c>
      <c r="B262" s="6" t="s">
        <v>238</v>
      </c>
      <c r="C262" s="6" t="s">
        <v>287</v>
      </c>
      <c r="D262" s="6" t="s">
        <v>5</v>
      </c>
      <c r="E262" s="6"/>
      <c r="F262" s="55">
        <f>F263</f>
        <v>600.706</v>
      </c>
      <c r="G262" s="76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55">
        <f>X263</f>
        <v>599.617</v>
      </c>
      <c r="Y262" s="88">
        <f t="shared" si="32"/>
        <v>99.81871331400052</v>
      </c>
      <c r="AA262" s="108"/>
      <c r="AB262" s="108"/>
      <c r="AC262" s="172"/>
    </row>
    <row r="263" spans="1:29" s="25" customFormat="1" ht="18.75" outlineLevel="6">
      <c r="A263" s="92" t="s">
        <v>95</v>
      </c>
      <c r="B263" s="93" t="s">
        <v>238</v>
      </c>
      <c r="C263" s="93" t="s">
        <v>287</v>
      </c>
      <c r="D263" s="93" t="s">
        <v>96</v>
      </c>
      <c r="E263" s="93"/>
      <c r="F263" s="98">
        <f>F264</f>
        <v>600.706</v>
      </c>
      <c r="G263" s="99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96"/>
      <c r="X263" s="98">
        <f>X264</f>
        <v>599.617</v>
      </c>
      <c r="Y263" s="88">
        <f t="shared" si="32"/>
        <v>99.81871331400052</v>
      </c>
      <c r="AA263" s="108"/>
      <c r="AB263" s="108"/>
      <c r="AC263" s="172"/>
    </row>
    <row r="264" spans="1:29" s="25" customFormat="1" ht="32.25" customHeight="1" outlineLevel="6">
      <c r="A264" s="33" t="s">
        <v>97</v>
      </c>
      <c r="B264" s="34" t="s">
        <v>238</v>
      </c>
      <c r="C264" s="34" t="s">
        <v>287</v>
      </c>
      <c r="D264" s="34" t="s">
        <v>98</v>
      </c>
      <c r="E264" s="34"/>
      <c r="F264" s="56">
        <v>600.706</v>
      </c>
      <c r="G264" s="76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X264" s="56">
        <v>599.617</v>
      </c>
      <c r="Y264" s="88">
        <f t="shared" si="32"/>
        <v>99.81871331400052</v>
      </c>
      <c r="AA264" s="112"/>
      <c r="AB264" s="112"/>
      <c r="AC264" s="174"/>
    </row>
    <row r="265" spans="1:29" s="25" customFormat="1" ht="47.25" outlineLevel="6">
      <c r="A265" s="5" t="s">
        <v>399</v>
      </c>
      <c r="B265" s="6" t="s">
        <v>238</v>
      </c>
      <c r="C265" s="6" t="s">
        <v>398</v>
      </c>
      <c r="D265" s="6" t="s">
        <v>5</v>
      </c>
      <c r="E265" s="6"/>
      <c r="F265" s="55">
        <f>F266</f>
        <v>827.985</v>
      </c>
      <c r="G265" s="76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X265" s="55">
        <f>X266</f>
        <v>0</v>
      </c>
      <c r="Y265" s="88">
        <f t="shared" si="32"/>
        <v>0</v>
      </c>
      <c r="AA265" s="108"/>
      <c r="AB265" s="108"/>
      <c r="AC265" s="172"/>
    </row>
    <row r="266" spans="1:29" s="25" customFormat="1" ht="18.75" outlineLevel="6">
      <c r="A266" s="92" t="s">
        <v>95</v>
      </c>
      <c r="B266" s="93" t="s">
        <v>238</v>
      </c>
      <c r="C266" s="93" t="s">
        <v>398</v>
      </c>
      <c r="D266" s="93" t="s">
        <v>96</v>
      </c>
      <c r="E266" s="93"/>
      <c r="F266" s="98">
        <f>F267</f>
        <v>827.985</v>
      </c>
      <c r="G266" s="99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96"/>
      <c r="X266" s="98">
        <f>X267</f>
        <v>0</v>
      </c>
      <c r="Y266" s="88">
        <f t="shared" si="32"/>
        <v>0</v>
      </c>
      <c r="AA266" s="108"/>
      <c r="AB266" s="108"/>
      <c r="AC266" s="172"/>
    </row>
    <row r="267" spans="1:29" s="25" customFormat="1" ht="51.75" customHeight="1" outlineLevel="6">
      <c r="A267" s="33" t="s">
        <v>356</v>
      </c>
      <c r="B267" s="34" t="s">
        <v>238</v>
      </c>
      <c r="C267" s="34" t="s">
        <v>398</v>
      </c>
      <c r="D267" s="34" t="s">
        <v>357</v>
      </c>
      <c r="E267" s="34"/>
      <c r="F267" s="56">
        <v>827.985</v>
      </c>
      <c r="G267" s="76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X267" s="56">
        <v>0</v>
      </c>
      <c r="Y267" s="88">
        <f t="shared" si="32"/>
        <v>0</v>
      </c>
      <c r="AA267" s="112"/>
      <c r="AB267" s="112"/>
      <c r="AC267" s="172"/>
    </row>
    <row r="268" spans="1:29" s="25" customFormat="1" ht="47.25" outlineLevel="6">
      <c r="A268" s="5" t="s">
        <v>401</v>
      </c>
      <c r="B268" s="6" t="s">
        <v>238</v>
      </c>
      <c r="C268" s="6" t="s">
        <v>400</v>
      </c>
      <c r="D268" s="6" t="s">
        <v>5</v>
      </c>
      <c r="E268" s="6"/>
      <c r="F268" s="55">
        <f>F269</f>
        <v>3311</v>
      </c>
      <c r="G268" s="76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X268" s="55">
        <f>X269</f>
        <v>0</v>
      </c>
      <c r="Y268" s="88">
        <f aca="true" t="shared" si="33" ref="Y268:Y331">X268/F268*100</f>
        <v>0</v>
      </c>
      <c r="AA268" s="108"/>
      <c r="AB268" s="108"/>
      <c r="AC268" s="172"/>
    </row>
    <row r="269" spans="1:29" s="25" customFormat="1" ht="18.75" outlineLevel="6">
      <c r="A269" s="92" t="s">
        <v>95</v>
      </c>
      <c r="B269" s="93" t="s">
        <v>238</v>
      </c>
      <c r="C269" s="93" t="s">
        <v>400</v>
      </c>
      <c r="D269" s="93" t="s">
        <v>96</v>
      </c>
      <c r="E269" s="93"/>
      <c r="F269" s="98">
        <f>F270</f>
        <v>3311</v>
      </c>
      <c r="G269" s="99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96"/>
      <c r="X269" s="98">
        <f>X270</f>
        <v>0</v>
      </c>
      <c r="Y269" s="88">
        <f t="shared" si="33"/>
        <v>0</v>
      </c>
      <c r="AA269" s="108"/>
      <c r="AB269" s="108"/>
      <c r="AC269" s="172"/>
    </row>
    <row r="270" spans="1:29" s="25" customFormat="1" ht="51" customHeight="1" outlineLevel="6">
      <c r="A270" s="33" t="s">
        <v>356</v>
      </c>
      <c r="B270" s="34" t="s">
        <v>238</v>
      </c>
      <c r="C270" s="34" t="s">
        <v>400</v>
      </c>
      <c r="D270" s="34" t="s">
        <v>357</v>
      </c>
      <c r="E270" s="34"/>
      <c r="F270" s="56">
        <v>3311</v>
      </c>
      <c r="G270" s="76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56">
        <v>0</v>
      </c>
      <c r="Y270" s="88">
        <f t="shared" si="33"/>
        <v>0</v>
      </c>
      <c r="AA270" s="112"/>
      <c r="AB270" s="112"/>
      <c r="AC270" s="172"/>
    </row>
    <row r="271" spans="1:29" s="25" customFormat="1" ht="47.25" outlineLevel="6">
      <c r="A271" s="5" t="s">
        <v>417</v>
      </c>
      <c r="B271" s="6" t="s">
        <v>238</v>
      </c>
      <c r="C271" s="6" t="s">
        <v>416</v>
      </c>
      <c r="D271" s="6" t="s">
        <v>5</v>
      </c>
      <c r="E271" s="6"/>
      <c r="F271" s="55">
        <f>F272</f>
        <v>1193.173</v>
      </c>
      <c r="G271" s="76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55">
        <f>X272</f>
        <v>0</v>
      </c>
      <c r="Y271" s="88">
        <f t="shared" si="33"/>
        <v>0</v>
      </c>
      <c r="AA271" s="108"/>
      <c r="AB271" s="108"/>
      <c r="AC271" s="172"/>
    </row>
    <row r="272" spans="1:29" s="25" customFormat="1" ht="18.75" outlineLevel="6">
      <c r="A272" s="92" t="s">
        <v>95</v>
      </c>
      <c r="B272" s="93" t="s">
        <v>238</v>
      </c>
      <c r="C272" s="93" t="s">
        <v>416</v>
      </c>
      <c r="D272" s="93" t="s">
        <v>96</v>
      </c>
      <c r="E272" s="93"/>
      <c r="F272" s="98">
        <f>F273</f>
        <v>1193.173</v>
      </c>
      <c r="G272" s="99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96"/>
      <c r="X272" s="98">
        <f>X273</f>
        <v>0</v>
      </c>
      <c r="Y272" s="88">
        <f t="shared" si="33"/>
        <v>0</v>
      </c>
      <c r="AA272" s="108"/>
      <c r="AB272" s="108"/>
      <c r="AC272" s="172"/>
    </row>
    <row r="273" spans="1:29" s="25" customFormat="1" ht="51" customHeight="1" outlineLevel="6">
      <c r="A273" s="33" t="s">
        <v>356</v>
      </c>
      <c r="B273" s="34" t="s">
        <v>238</v>
      </c>
      <c r="C273" s="34" t="s">
        <v>416</v>
      </c>
      <c r="D273" s="34" t="s">
        <v>357</v>
      </c>
      <c r="E273" s="34"/>
      <c r="F273" s="56">
        <v>1193.173</v>
      </c>
      <c r="G273" s="76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56">
        <v>0</v>
      </c>
      <c r="Y273" s="88">
        <f t="shared" si="33"/>
        <v>0</v>
      </c>
      <c r="AA273" s="112"/>
      <c r="AB273" s="112"/>
      <c r="AC273" s="172"/>
    </row>
    <row r="274" spans="1:29" s="25" customFormat="1" ht="63" outlineLevel="6">
      <c r="A274" s="5" t="s">
        <v>415</v>
      </c>
      <c r="B274" s="6" t="s">
        <v>238</v>
      </c>
      <c r="C274" s="6" t="s">
        <v>414</v>
      </c>
      <c r="D274" s="6" t="s">
        <v>5</v>
      </c>
      <c r="E274" s="6"/>
      <c r="F274" s="55">
        <f>F275</f>
        <v>4771.96</v>
      </c>
      <c r="G274" s="76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55">
        <f>X275</f>
        <v>0</v>
      </c>
      <c r="Y274" s="88">
        <f t="shared" si="33"/>
        <v>0</v>
      </c>
      <c r="AA274" s="108"/>
      <c r="AB274" s="108"/>
      <c r="AC274" s="172"/>
    </row>
    <row r="275" spans="1:29" s="25" customFormat="1" ht="18.75" outlineLevel="6">
      <c r="A275" s="92" t="s">
        <v>95</v>
      </c>
      <c r="B275" s="93" t="s">
        <v>238</v>
      </c>
      <c r="C275" s="93" t="s">
        <v>414</v>
      </c>
      <c r="D275" s="93" t="s">
        <v>96</v>
      </c>
      <c r="E275" s="93"/>
      <c r="F275" s="98">
        <f>F276</f>
        <v>4771.96</v>
      </c>
      <c r="G275" s="99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96"/>
      <c r="X275" s="98">
        <f>X276</f>
        <v>0</v>
      </c>
      <c r="Y275" s="88">
        <f t="shared" si="33"/>
        <v>0</v>
      </c>
      <c r="AA275" s="108"/>
      <c r="AB275" s="108"/>
      <c r="AC275" s="172"/>
    </row>
    <row r="276" spans="1:29" s="25" customFormat="1" ht="17.25" customHeight="1" outlineLevel="3">
      <c r="A276" s="33" t="s">
        <v>356</v>
      </c>
      <c r="B276" s="34" t="s">
        <v>238</v>
      </c>
      <c r="C276" s="34" t="s">
        <v>414</v>
      </c>
      <c r="D276" s="34" t="s">
        <v>357</v>
      </c>
      <c r="E276" s="34"/>
      <c r="F276" s="56">
        <v>4771.96</v>
      </c>
      <c r="G276" s="76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X276" s="56">
        <v>0</v>
      </c>
      <c r="Y276" s="88">
        <f t="shared" si="33"/>
        <v>0</v>
      </c>
      <c r="AA276" s="108"/>
      <c r="AB276" s="108"/>
      <c r="AC276" s="172"/>
    </row>
    <row r="277" spans="1:29" s="25" customFormat="1" ht="17.25" customHeight="1" outlineLevel="3">
      <c r="A277" s="8" t="s">
        <v>36</v>
      </c>
      <c r="B277" s="9" t="s">
        <v>12</v>
      </c>
      <c r="C277" s="9" t="s">
        <v>249</v>
      </c>
      <c r="D277" s="9" t="s">
        <v>5</v>
      </c>
      <c r="E277" s="9"/>
      <c r="F277" s="53">
        <f>F278</f>
        <v>15.722</v>
      </c>
      <c r="G277" s="79" t="e">
        <f>#REF!+#REF!</f>
        <v>#REF!</v>
      </c>
      <c r="H277" s="10" t="e">
        <f>#REF!+#REF!</f>
        <v>#REF!</v>
      </c>
      <c r="I277" s="10" t="e">
        <f>#REF!+#REF!</f>
        <v>#REF!</v>
      </c>
      <c r="J277" s="10" t="e">
        <f>#REF!+#REF!</f>
        <v>#REF!</v>
      </c>
      <c r="K277" s="10" t="e">
        <f>#REF!+#REF!</f>
        <v>#REF!</v>
      </c>
      <c r="L277" s="10" t="e">
        <f>#REF!+#REF!</f>
        <v>#REF!</v>
      </c>
      <c r="M277" s="10" t="e">
        <f>#REF!+#REF!</f>
        <v>#REF!</v>
      </c>
      <c r="N277" s="10" t="e">
        <f>#REF!+#REF!</f>
        <v>#REF!</v>
      </c>
      <c r="O277" s="10" t="e">
        <f>#REF!+#REF!</f>
        <v>#REF!</v>
      </c>
      <c r="P277" s="10" t="e">
        <f>#REF!+#REF!</f>
        <v>#REF!</v>
      </c>
      <c r="Q277" s="10" t="e">
        <f>#REF!+#REF!</f>
        <v>#REF!</v>
      </c>
      <c r="R277" s="10" t="e">
        <f>#REF!+#REF!</f>
        <v>#REF!</v>
      </c>
      <c r="S277" s="10" t="e">
        <f>#REF!+#REF!</f>
        <v>#REF!</v>
      </c>
      <c r="T277" s="10" t="e">
        <f>#REF!+#REF!</f>
        <v>#REF!</v>
      </c>
      <c r="U277" s="10" t="e">
        <f>#REF!+#REF!</f>
        <v>#REF!</v>
      </c>
      <c r="V277" s="10" t="e">
        <f>#REF!+#REF!</f>
        <v>#REF!</v>
      </c>
      <c r="X277" s="53">
        <f>X278</f>
        <v>0.361</v>
      </c>
      <c r="Y277" s="88">
        <f t="shared" si="33"/>
        <v>2.2961455285587076</v>
      </c>
      <c r="AA277" s="108"/>
      <c r="AB277" s="108"/>
      <c r="AC277" s="172"/>
    </row>
    <row r="278" spans="1:29" s="25" customFormat="1" ht="17.25" customHeight="1" outlineLevel="3">
      <c r="A278" s="22" t="s">
        <v>133</v>
      </c>
      <c r="B278" s="9" t="s">
        <v>12</v>
      </c>
      <c r="C278" s="9" t="s">
        <v>250</v>
      </c>
      <c r="D278" s="9" t="s">
        <v>5</v>
      </c>
      <c r="E278" s="9"/>
      <c r="F278" s="53">
        <f>F279</f>
        <v>15.722</v>
      </c>
      <c r="G278" s="79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53">
        <f>X279</f>
        <v>0.361</v>
      </c>
      <c r="Y278" s="88">
        <f t="shared" si="33"/>
        <v>2.2961455285587076</v>
      </c>
      <c r="AA278" s="108"/>
      <c r="AB278" s="108"/>
      <c r="AC278" s="172"/>
    </row>
    <row r="279" spans="1:29" s="25" customFormat="1" ht="50.25" customHeight="1" outlineLevel="3">
      <c r="A279" s="22" t="s">
        <v>135</v>
      </c>
      <c r="B279" s="9" t="s">
        <v>12</v>
      </c>
      <c r="C279" s="9" t="s">
        <v>251</v>
      </c>
      <c r="D279" s="9" t="s">
        <v>5</v>
      </c>
      <c r="E279" s="9"/>
      <c r="F279" s="53">
        <f>F280+F286</f>
        <v>15.722</v>
      </c>
      <c r="G279" s="7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53">
        <f>X280+X286</f>
        <v>0.361</v>
      </c>
      <c r="Y279" s="88">
        <f t="shared" si="33"/>
        <v>2.2961455285587076</v>
      </c>
      <c r="AA279" s="108"/>
      <c r="AB279" s="108"/>
      <c r="AC279" s="172"/>
    </row>
    <row r="280" spans="1:29" s="25" customFormat="1" ht="18" customHeight="1" outlineLevel="3">
      <c r="A280" s="43" t="s">
        <v>189</v>
      </c>
      <c r="B280" s="19" t="s">
        <v>12</v>
      </c>
      <c r="C280" s="19" t="s">
        <v>288</v>
      </c>
      <c r="D280" s="19" t="s">
        <v>5</v>
      </c>
      <c r="E280" s="19"/>
      <c r="F280" s="54">
        <f>F281+F284</f>
        <v>0.722</v>
      </c>
      <c r="G280" s="79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54">
        <f>X281+X284</f>
        <v>0.361</v>
      </c>
      <c r="Y280" s="88">
        <f t="shared" si="33"/>
        <v>50</v>
      </c>
      <c r="AA280" s="108"/>
      <c r="AB280" s="108"/>
      <c r="AC280" s="172"/>
    </row>
    <row r="281" spans="1:29" s="25" customFormat="1" ht="17.25" customHeight="1" outlineLevel="3">
      <c r="A281" s="5" t="s">
        <v>94</v>
      </c>
      <c r="B281" s="6" t="s">
        <v>12</v>
      </c>
      <c r="C281" s="6" t="s">
        <v>288</v>
      </c>
      <c r="D281" s="6" t="s">
        <v>93</v>
      </c>
      <c r="E281" s="6"/>
      <c r="F281" s="55">
        <f>F282+F283</f>
        <v>0.61</v>
      </c>
      <c r="G281" s="79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55">
        <f>X282+X283</f>
        <v>0.306</v>
      </c>
      <c r="Y281" s="88">
        <f t="shared" si="33"/>
        <v>50.1639344262295</v>
      </c>
      <c r="AA281" s="108"/>
      <c r="AB281" s="108"/>
      <c r="AC281" s="172"/>
    </row>
    <row r="282" spans="1:29" s="25" customFormat="1" ht="50.25" customHeight="1" outlineLevel="3">
      <c r="A282" s="33" t="s">
        <v>242</v>
      </c>
      <c r="B282" s="34" t="s">
        <v>12</v>
      </c>
      <c r="C282" s="34" t="s">
        <v>288</v>
      </c>
      <c r="D282" s="34" t="s">
        <v>91</v>
      </c>
      <c r="E282" s="34"/>
      <c r="F282" s="56">
        <v>0.47</v>
      </c>
      <c r="G282" s="79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56">
        <v>0.235</v>
      </c>
      <c r="Y282" s="88">
        <f t="shared" si="33"/>
        <v>50</v>
      </c>
      <c r="AA282" s="112"/>
      <c r="AB282" s="112"/>
      <c r="AC282" s="174"/>
    </row>
    <row r="283" spans="1:29" s="25" customFormat="1" ht="17.25" customHeight="1" outlineLevel="3">
      <c r="A283" s="33" t="s">
        <v>243</v>
      </c>
      <c r="B283" s="34" t="s">
        <v>12</v>
      </c>
      <c r="C283" s="34" t="s">
        <v>288</v>
      </c>
      <c r="D283" s="34" t="s">
        <v>244</v>
      </c>
      <c r="E283" s="34"/>
      <c r="F283" s="56">
        <v>0.14</v>
      </c>
      <c r="G283" s="79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56">
        <v>0.071</v>
      </c>
      <c r="Y283" s="88">
        <f t="shared" si="33"/>
        <v>50.7142857142857</v>
      </c>
      <c r="AA283" s="112"/>
      <c r="AB283" s="112"/>
      <c r="AC283" s="174"/>
    </row>
    <row r="284" spans="1:29" s="25" customFormat="1" ht="17.25" customHeight="1" outlineLevel="3">
      <c r="A284" s="5" t="s">
        <v>95</v>
      </c>
      <c r="B284" s="6" t="s">
        <v>12</v>
      </c>
      <c r="C284" s="6" t="s">
        <v>288</v>
      </c>
      <c r="D284" s="6" t="s">
        <v>96</v>
      </c>
      <c r="E284" s="6"/>
      <c r="F284" s="55">
        <f>F285</f>
        <v>0.112</v>
      </c>
      <c r="G284" s="79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55">
        <f>X285</f>
        <v>0.055</v>
      </c>
      <c r="Y284" s="88">
        <f t="shared" si="33"/>
        <v>49.107142857142854</v>
      </c>
      <c r="AA284" s="112"/>
      <c r="AB284" s="112"/>
      <c r="AC284" s="172"/>
    </row>
    <row r="285" spans="1:29" s="25" customFormat="1" ht="17.25" customHeight="1" outlineLevel="3">
      <c r="A285" s="33" t="s">
        <v>97</v>
      </c>
      <c r="B285" s="34" t="s">
        <v>12</v>
      </c>
      <c r="C285" s="34" t="s">
        <v>288</v>
      </c>
      <c r="D285" s="34" t="s">
        <v>98</v>
      </c>
      <c r="E285" s="34"/>
      <c r="F285" s="56">
        <v>0.112</v>
      </c>
      <c r="G285" s="79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56">
        <v>0.055</v>
      </c>
      <c r="Y285" s="88">
        <f t="shared" si="33"/>
        <v>49.107142857142854</v>
      </c>
      <c r="AA285" s="112"/>
      <c r="AB285" s="112"/>
      <c r="AC285" s="174"/>
    </row>
    <row r="286" spans="1:29" s="25" customFormat="1" ht="17.25" customHeight="1" outlineLevel="3">
      <c r="A286" s="36" t="s">
        <v>208</v>
      </c>
      <c r="B286" s="19" t="s">
        <v>12</v>
      </c>
      <c r="C286" s="19" t="s">
        <v>289</v>
      </c>
      <c r="D286" s="19" t="s">
        <v>5</v>
      </c>
      <c r="E286" s="19"/>
      <c r="F286" s="54">
        <f>F287</f>
        <v>15</v>
      </c>
      <c r="G286" s="139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140"/>
      <c r="X286" s="54">
        <f>X287</f>
        <v>0</v>
      </c>
      <c r="Y286" s="88">
        <f t="shared" si="33"/>
        <v>0</v>
      </c>
      <c r="AA286" s="112"/>
      <c r="AB286" s="112"/>
      <c r="AC286" s="172"/>
    </row>
    <row r="287" spans="1:29" s="25" customFormat="1" ht="17.25" customHeight="1" outlineLevel="3">
      <c r="A287" s="5" t="s">
        <v>95</v>
      </c>
      <c r="B287" s="6" t="s">
        <v>12</v>
      </c>
      <c r="C287" s="6" t="s">
        <v>289</v>
      </c>
      <c r="D287" s="6" t="s">
        <v>96</v>
      </c>
      <c r="E287" s="6"/>
      <c r="F287" s="55">
        <f>F288</f>
        <v>15</v>
      </c>
      <c r="G287" s="139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140"/>
      <c r="X287" s="55">
        <f>X288</f>
        <v>0</v>
      </c>
      <c r="Y287" s="88">
        <f t="shared" si="33"/>
        <v>0</v>
      </c>
      <c r="AA287" s="112"/>
      <c r="AB287" s="112"/>
      <c r="AC287" s="172"/>
    </row>
    <row r="288" spans="1:29" s="25" customFormat="1" ht="31.5" outlineLevel="6">
      <c r="A288" s="33" t="s">
        <v>97</v>
      </c>
      <c r="B288" s="34" t="s">
        <v>12</v>
      </c>
      <c r="C288" s="34" t="s">
        <v>289</v>
      </c>
      <c r="D288" s="34" t="s">
        <v>98</v>
      </c>
      <c r="E288" s="34"/>
      <c r="F288" s="56">
        <v>15</v>
      </c>
      <c r="G288" s="139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140"/>
      <c r="X288" s="56">
        <v>0</v>
      </c>
      <c r="Y288" s="88">
        <f t="shared" si="33"/>
        <v>0</v>
      </c>
      <c r="AA288" s="112"/>
      <c r="AB288" s="112"/>
      <c r="AC288" s="172"/>
    </row>
    <row r="289" spans="1:29" s="25" customFormat="1" ht="18.75" outlineLevel="6">
      <c r="A289" s="16" t="s">
        <v>54</v>
      </c>
      <c r="B289" s="17" t="s">
        <v>53</v>
      </c>
      <c r="C289" s="17" t="s">
        <v>249</v>
      </c>
      <c r="D289" s="17" t="s">
        <v>5</v>
      </c>
      <c r="E289" s="17"/>
      <c r="F289" s="52">
        <f>F290+F320+F351+F367+F372+F389</f>
        <v>462524.42000000004</v>
      </c>
      <c r="G289" s="76" t="e">
        <f aca="true" t="shared" si="34" ref="G289:V289">G295+G320+G372+G389</f>
        <v>#REF!</v>
      </c>
      <c r="H289" s="18" t="e">
        <f t="shared" si="34"/>
        <v>#REF!</v>
      </c>
      <c r="I289" s="18" t="e">
        <f t="shared" si="34"/>
        <v>#REF!</v>
      </c>
      <c r="J289" s="18" t="e">
        <f t="shared" si="34"/>
        <v>#REF!</v>
      </c>
      <c r="K289" s="18" t="e">
        <f t="shared" si="34"/>
        <v>#REF!</v>
      </c>
      <c r="L289" s="18" t="e">
        <f t="shared" si="34"/>
        <v>#REF!</v>
      </c>
      <c r="M289" s="18" t="e">
        <f t="shared" si="34"/>
        <v>#REF!</v>
      </c>
      <c r="N289" s="18" t="e">
        <f t="shared" si="34"/>
        <v>#REF!</v>
      </c>
      <c r="O289" s="18" t="e">
        <f t="shared" si="34"/>
        <v>#REF!</v>
      </c>
      <c r="P289" s="18" t="e">
        <f t="shared" si="34"/>
        <v>#REF!</v>
      </c>
      <c r="Q289" s="18" t="e">
        <f t="shared" si="34"/>
        <v>#REF!</v>
      </c>
      <c r="R289" s="18" t="e">
        <f t="shared" si="34"/>
        <v>#REF!</v>
      </c>
      <c r="S289" s="18" t="e">
        <f t="shared" si="34"/>
        <v>#REF!</v>
      </c>
      <c r="T289" s="18" t="e">
        <f t="shared" si="34"/>
        <v>#REF!</v>
      </c>
      <c r="U289" s="18" t="e">
        <f t="shared" si="34"/>
        <v>#REF!</v>
      </c>
      <c r="V289" s="18" t="e">
        <f t="shared" si="34"/>
        <v>#REF!</v>
      </c>
      <c r="X289" s="52">
        <f>X290+X320+X351+X367+X372+X389</f>
        <v>369515.00899999996</v>
      </c>
      <c r="Y289" s="88">
        <f t="shared" si="33"/>
        <v>79.89091884056629</v>
      </c>
      <c r="AA289" s="108"/>
      <c r="AB289" s="108"/>
      <c r="AC289" s="172"/>
    </row>
    <row r="290" spans="1:29" s="25" customFormat="1" ht="18.75" outlineLevel="6">
      <c r="A290" s="16" t="s">
        <v>44</v>
      </c>
      <c r="B290" s="17" t="s">
        <v>20</v>
      </c>
      <c r="C290" s="17" t="s">
        <v>249</v>
      </c>
      <c r="D290" s="17" t="s">
        <v>5</v>
      </c>
      <c r="E290" s="17"/>
      <c r="F290" s="52">
        <f>F295+F291</f>
        <v>103218.29528</v>
      </c>
      <c r="G290" s="76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X290" s="52">
        <f>X295+X291</f>
        <v>85366.062</v>
      </c>
      <c r="Y290" s="88">
        <f t="shared" si="33"/>
        <v>82.70439050405523</v>
      </c>
      <c r="AA290" s="108"/>
      <c r="AB290" s="108"/>
      <c r="AC290" s="172"/>
    </row>
    <row r="291" spans="1:29" s="25" customFormat="1" ht="31.5" outlineLevel="6">
      <c r="A291" s="22" t="s">
        <v>133</v>
      </c>
      <c r="B291" s="9" t="s">
        <v>20</v>
      </c>
      <c r="C291" s="9" t="s">
        <v>250</v>
      </c>
      <c r="D291" s="9" t="s">
        <v>5</v>
      </c>
      <c r="E291" s="9"/>
      <c r="F291" s="53">
        <f>F292</f>
        <v>144.80628</v>
      </c>
      <c r="G291" s="76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X291" s="53">
        <f>X292</f>
        <v>144.806</v>
      </c>
      <c r="Y291" s="88">
        <f t="shared" si="33"/>
        <v>99.9998066382204</v>
      </c>
      <c r="AA291" s="108"/>
      <c r="AB291" s="108"/>
      <c r="AC291" s="172"/>
    </row>
    <row r="292" spans="1:29" s="25" customFormat="1" ht="31.5" outlineLevel="6">
      <c r="A292" s="22" t="s">
        <v>135</v>
      </c>
      <c r="B292" s="9" t="s">
        <v>20</v>
      </c>
      <c r="C292" s="9" t="s">
        <v>251</v>
      </c>
      <c r="D292" s="9" t="s">
        <v>5</v>
      </c>
      <c r="E292" s="9"/>
      <c r="F292" s="53">
        <f>F293</f>
        <v>144.80628</v>
      </c>
      <c r="G292" s="76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X292" s="53">
        <f>X293</f>
        <v>144.806</v>
      </c>
      <c r="Y292" s="88">
        <f t="shared" si="33"/>
        <v>99.9998066382204</v>
      </c>
      <c r="AA292" s="108"/>
      <c r="AB292" s="108"/>
      <c r="AC292" s="172"/>
    </row>
    <row r="293" spans="1:29" s="25" customFormat="1" ht="31.5" outlineLevel="6">
      <c r="A293" s="36" t="s">
        <v>378</v>
      </c>
      <c r="B293" s="19" t="s">
        <v>20</v>
      </c>
      <c r="C293" s="19" t="s">
        <v>255</v>
      </c>
      <c r="D293" s="19" t="s">
        <v>5</v>
      </c>
      <c r="E293" s="19"/>
      <c r="F293" s="54">
        <f>F294</f>
        <v>144.80628</v>
      </c>
      <c r="G293" s="76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X293" s="54">
        <f>X294</f>
        <v>144.806</v>
      </c>
      <c r="Y293" s="88">
        <f t="shared" si="33"/>
        <v>99.9998066382204</v>
      </c>
      <c r="AA293" s="108"/>
      <c r="AB293" s="108"/>
      <c r="AC293" s="172"/>
    </row>
    <row r="294" spans="1:29" s="25" customFormat="1" ht="18.75" outlineLevel="6">
      <c r="A294" s="65" t="s">
        <v>137</v>
      </c>
      <c r="B294" s="64" t="s">
        <v>20</v>
      </c>
      <c r="C294" s="64" t="s">
        <v>255</v>
      </c>
      <c r="D294" s="64" t="s">
        <v>85</v>
      </c>
      <c r="E294" s="64"/>
      <c r="F294" s="66">
        <v>144.80628</v>
      </c>
      <c r="G294" s="101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91"/>
      <c r="X294" s="66">
        <v>144.806</v>
      </c>
      <c r="Y294" s="88">
        <f t="shared" si="33"/>
        <v>99.9998066382204</v>
      </c>
      <c r="AA294" s="108"/>
      <c r="AB294" s="108"/>
      <c r="AC294" s="172"/>
    </row>
    <row r="295" spans="1:29" s="25" customFormat="1" ht="19.5" customHeight="1" outlineLevel="6">
      <c r="A295" s="44" t="s">
        <v>223</v>
      </c>
      <c r="B295" s="9" t="s">
        <v>20</v>
      </c>
      <c r="C295" s="9" t="s">
        <v>290</v>
      </c>
      <c r="D295" s="9" t="s">
        <v>5</v>
      </c>
      <c r="E295" s="9"/>
      <c r="F295" s="53">
        <f>F296+F312+F316</f>
        <v>103073.489</v>
      </c>
      <c r="G295" s="79">
        <f aca="true" t="shared" si="35" ref="G295:V295">G296</f>
        <v>0</v>
      </c>
      <c r="H295" s="10">
        <f t="shared" si="35"/>
        <v>0</v>
      </c>
      <c r="I295" s="10">
        <f t="shared" si="35"/>
        <v>0</v>
      </c>
      <c r="J295" s="10">
        <f t="shared" si="35"/>
        <v>0</v>
      </c>
      <c r="K295" s="10">
        <f t="shared" si="35"/>
        <v>0</v>
      </c>
      <c r="L295" s="10">
        <f t="shared" si="35"/>
        <v>0</v>
      </c>
      <c r="M295" s="10">
        <f t="shared" si="35"/>
        <v>0</v>
      </c>
      <c r="N295" s="10">
        <f t="shared" si="35"/>
        <v>0</v>
      </c>
      <c r="O295" s="10">
        <f t="shared" si="35"/>
        <v>0</v>
      </c>
      <c r="P295" s="10">
        <f t="shared" si="35"/>
        <v>0</v>
      </c>
      <c r="Q295" s="10">
        <f t="shared" si="35"/>
        <v>0</v>
      </c>
      <c r="R295" s="10">
        <f t="shared" si="35"/>
        <v>0</v>
      </c>
      <c r="S295" s="10">
        <f t="shared" si="35"/>
        <v>0</v>
      </c>
      <c r="T295" s="10">
        <f t="shared" si="35"/>
        <v>0</v>
      </c>
      <c r="U295" s="10">
        <f t="shared" si="35"/>
        <v>0</v>
      </c>
      <c r="V295" s="10">
        <f t="shared" si="35"/>
        <v>0</v>
      </c>
      <c r="X295" s="53">
        <f>X296+X312+X316</f>
        <v>85221.25600000001</v>
      </c>
      <c r="Y295" s="88">
        <f t="shared" si="33"/>
        <v>82.68009245325926</v>
      </c>
      <c r="AA295" s="108"/>
      <c r="AB295" s="108"/>
      <c r="AC295" s="172"/>
    </row>
    <row r="296" spans="1:29" s="25" customFormat="1" ht="15.75" outlineLevel="6">
      <c r="A296" s="44" t="s">
        <v>154</v>
      </c>
      <c r="B296" s="12" t="s">
        <v>20</v>
      </c>
      <c r="C296" s="12" t="s">
        <v>291</v>
      </c>
      <c r="D296" s="12" t="s">
        <v>5</v>
      </c>
      <c r="E296" s="12"/>
      <c r="F296" s="57">
        <f>F297+F300+F303+F309+F306</f>
        <v>103073.489</v>
      </c>
      <c r="G296" s="77">
        <f aca="true" t="shared" si="36" ref="G296:V296">G297</f>
        <v>0</v>
      </c>
      <c r="H296" s="13">
        <f t="shared" si="36"/>
        <v>0</v>
      </c>
      <c r="I296" s="13">
        <f t="shared" si="36"/>
        <v>0</v>
      </c>
      <c r="J296" s="13">
        <f t="shared" si="36"/>
        <v>0</v>
      </c>
      <c r="K296" s="13">
        <f t="shared" si="36"/>
        <v>0</v>
      </c>
      <c r="L296" s="13">
        <f t="shared" si="36"/>
        <v>0</v>
      </c>
      <c r="M296" s="13">
        <f t="shared" si="36"/>
        <v>0</v>
      </c>
      <c r="N296" s="13">
        <f t="shared" si="36"/>
        <v>0</v>
      </c>
      <c r="O296" s="13">
        <f t="shared" si="36"/>
        <v>0</v>
      </c>
      <c r="P296" s="13">
        <f t="shared" si="36"/>
        <v>0</v>
      </c>
      <c r="Q296" s="13">
        <f t="shared" si="36"/>
        <v>0</v>
      </c>
      <c r="R296" s="13">
        <f t="shared" si="36"/>
        <v>0</v>
      </c>
      <c r="S296" s="13">
        <f t="shared" si="36"/>
        <v>0</v>
      </c>
      <c r="T296" s="13">
        <f t="shared" si="36"/>
        <v>0</v>
      </c>
      <c r="U296" s="13">
        <f t="shared" si="36"/>
        <v>0</v>
      </c>
      <c r="V296" s="13">
        <f t="shared" si="36"/>
        <v>0</v>
      </c>
      <c r="X296" s="57">
        <f>X297+X300+X303+X309+X306</f>
        <v>85221.25600000001</v>
      </c>
      <c r="Y296" s="88">
        <f t="shared" si="33"/>
        <v>82.68009245325926</v>
      </c>
      <c r="AA296" s="108"/>
      <c r="AB296" s="108"/>
      <c r="AC296" s="172"/>
    </row>
    <row r="297" spans="1:29" s="25" customFormat="1" ht="31.5" outlineLevel="6">
      <c r="A297" s="36" t="s">
        <v>155</v>
      </c>
      <c r="B297" s="19" t="s">
        <v>20</v>
      </c>
      <c r="C297" s="19" t="s">
        <v>292</v>
      </c>
      <c r="D297" s="19" t="s">
        <v>5</v>
      </c>
      <c r="E297" s="19"/>
      <c r="F297" s="54">
        <f>F298</f>
        <v>32000</v>
      </c>
      <c r="G297" s="78">
        <f aca="true" t="shared" si="37" ref="G297:V297">G299</f>
        <v>0</v>
      </c>
      <c r="H297" s="7">
        <f t="shared" si="37"/>
        <v>0</v>
      </c>
      <c r="I297" s="7">
        <f t="shared" si="37"/>
        <v>0</v>
      </c>
      <c r="J297" s="7">
        <f t="shared" si="37"/>
        <v>0</v>
      </c>
      <c r="K297" s="7">
        <f t="shared" si="37"/>
        <v>0</v>
      </c>
      <c r="L297" s="7">
        <f t="shared" si="37"/>
        <v>0</v>
      </c>
      <c r="M297" s="7">
        <f t="shared" si="37"/>
        <v>0</v>
      </c>
      <c r="N297" s="7">
        <f t="shared" si="37"/>
        <v>0</v>
      </c>
      <c r="O297" s="7">
        <f t="shared" si="37"/>
        <v>0</v>
      </c>
      <c r="P297" s="7">
        <f t="shared" si="37"/>
        <v>0</v>
      </c>
      <c r="Q297" s="7">
        <f t="shared" si="37"/>
        <v>0</v>
      </c>
      <c r="R297" s="7">
        <f t="shared" si="37"/>
        <v>0</v>
      </c>
      <c r="S297" s="7">
        <f t="shared" si="37"/>
        <v>0</v>
      </c>
      <c r="T297" s="7">
        <f t="shared" si="37"/>
        <v>0</v>
      </c>
      <c r="U297" s="7">
        <f t="shared" si="37"/>
        <v>0</v>
      </c>
      <c r="V297" s="7">
        <f t="shared" si="37"/>
        <v>0</v>
      </c>
      <c r="X297" s="54">
        <f>X298</f>
        <v>30806.117</v>
      </c>
      <c r="Y297" s="88">
        <f t="shared" si="33"/>
        <v>96.26911562499998</v>
      </c>
      <c r="AA297" s="108"/>
      <c r="AB297" s="108"/>
      <c r="AC297" s="172"/>
    </row>
    <row r="298" spans="1:29" s="25" customFormat="1" ht="15.75" outlineLevel="6">
      <c r="A298" s="5" t="s">
        <v>118</v>
      </c>
      <c r="B298" s="6" t="s">
        <v>20</v>
      </c>
      <c r="C298" s="6" t="s">
        <v>292</v>
      </c>
      <c r="D298" s="6" t="s">
        <v>119</v>
      </c>
      <c r="E298" s="6"/>
      <c r="F298" s="55">
        <f>F299</f>
        <v>32000</v>
      </c>
      <c r="G298" s="7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55">
        <f>X299</f>
        <v>30806.117</v>
      </c>
      <c r="Y298" s="88">
        <f t="shared" si="33"/>
        <v>96.26911562499998</v>
      </c>
      <c r="AA298" s="108"/>
      <c r="AB298" s="108"/>
      <c r="AC298" s="172"/>
    </row>
    <row r="299" spans="1:29" s="25" customFormat="1" ht="47.25" outlineLevel="6">
      <c r="A299" s="38" t="s">
        <v>198</v>
      </c>
      <c r="B299" s="34" t="s">
        <v>20</v>
      </c>
      <c r="C299" s="34" t="s">
        <v>292</v>
      </c>
      <c r="D299" s="34" t="s">
        <v>85</v>
      </c>
      <c r="E299" s="34"/>
      <c r="F299" s="56">
        <v>32000</v>
      </c>
      <c r="G299" s="7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56">
        <v>30806.117</v>
      </c>
      <c r="Y299" s="88">
        <f t="shared" si="33"/>
        <v>96.26911562499998</v>
      </c>
      <c r="AA299" s="112"/>
      <c r="AB299" s="112"/>
      <c r="AC299" s="174"/>
    </row>
    <row r="300" spans="1:29" s="25" customFormat="1" ht="63" outlineLevel="6">
      <c r="A300" s="43" t="s">
        <v>157</v>
      </c>
      <c r="B300" s="19" t="s">
        <v>20</v>
      </c>
      <c r="C300" s="19" t="s">
        <v>293</v>
      </c>
      <c r="D300" s="19" t="s">
        <v>5</v>
      </c>
      <c r="E300" s="19"/>
      <c r="F300" s="54">
        <f>F301</f>
        <v>69280</v>
      </c>
      <c r="G300" s="7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54">
        <f>X301</f>
        <v>53951.05</v>
      </c>
      <c r="Y300" s="88">
        <f t="shared" si="33"/>
        <v>77.87391743648962</v>
      </c>
      <c r="AA300" s="108"/>
      <c r="AB300" s="108"/>
      <c r="AC300" s="172"/>
    </row>
    <row r="301" spans="1:29" s="25" customFormat="1" ht="15.75" outlineLevel="6">
      <c r="A301" s="5" t="s">
        <v>118</v>
      </c>
      <c r="B301" s="6" t="s">
        <v>20</v>
      </c>
      <c r="C301" s="6" t="s">
        <v>293</v>
      </c>
      <c r="D301" s="6" t="s">
        <v>119</v>
      </c>
      <c r="E301" s="6"/>
      <c r="F301" s="55">
        <f>F302</f>
        <v>69280</v>
      </c>
      <c r="G301" s="7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55">
        <f>X302</f>
        <v>53951.05</v>
      </c>
      <c r="Y301" s="88">
        <f t="shared" si="33"/>
        <v>77.87391743648962</v>
      </c>
      <c r="AA301" s="108"/>
      <c r="AB301" s="108"/>
      <c r="AC301" s="172"/>
    </row>
    <row r="302" spans="1:29" s="25" customFormat="1" ht="47.25" outlineLevel="6">
      <c r="A302" s="38" t="s">
        <v>198</v>
      </c>
      <c r="B302" s="34" t="s">
        <v>20</v>
      </c>
      <c r="C302" s="34" t="s">
        <v>293</v>
      </c>
      <c r="D302" s="34" t="s">
        <v>85</v>
      </c>
      <c r="E302" s="34"/>
      <c r="F302" s="56">
        <v>69280</v>
      </c>
      <c r="G302" s="7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56">
        <v>53951.05</v>
      </c>
      <c r="Y302" s="88">
        <f t="shared" si="33"/>
        <v>77.87391743648962</v>
      </c>
      <c r="AA302" s="112"/>
      <c r="AB302" s="112"/>
      <c r="AC302" s="174"/>
    </row>
    <row r="303" spans="1:29" s="25" customFormat="1" ht="31.5" outlineLevel="6">
      <c r="A303" s="43" t="s">
        <v>159</v>
      </c>
      <c r="B303" s="19" t="s">
        <v>20</v>
      </c>
      <c r="C303" s="19" t="s">
        <v>294</v>
      </c>
      <c r="D303" s="19" t="s">
        <v>5</v>
      </c>
      <c r="E303" s="19"/>
      <c r="F303" s="54">
        <f>F304</f>
        <v>464.089</v>
      </c>
      <c r="G303" s="7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54">
        <f>X304</f>
        <v>464.089</v>
      </c>
      <c r="Y303" s="88">
        <f t="shared" si="33"/>
        <v>100</v>
      </c>
      <c r="AA303" s="108"/>
      <c r="AB303" s="108"/>
      <c r="AC303" s="172"/>
    </row>
    <row r="304" spans="1:29" s="25" customFormat="1" ht="15.75" outlineLevel="6">
      <c r="A304" s="5" t="s">
        <v>118</v>
      </c>
      <c r="B304" s="6" t="s">
        <v>20</v>
      </c>
      <c r="C304" s="6" t="s">
        <v>294</v>
      </c>
      <c r="D304" s="6" t="s">
        <v>119</v>
      </c>
      <c r="E304" s="6"/>
      <c r="F304" s="55">
        <f>F305</f>
        <v>464.089</v>
      </c>
      <c r="G304" s="7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55">
        <f>X305</f>
        <v>464.089</v>
      </c>
      <c r="Y304" s="88">
        <f t="shared" si="33"/>
        <v>100</v>
      </c>
      <c r="AA304" s="108"/>
      <c r="AB304" s="108"/>
      <c r="AC304" s="172"/>
    </row>
    <row r="305" spans="1:29" s="25" customFormat="1" ht="15.75" outlineLevel="6">
      <c r="A305" s="38" t="s">
        <v>86</v>
      </c>
      <c r="B305" s="34" t="s">
        <v>20</v>
      </c>
      <c r="C305" s="34" t="s">
        <v>294</v>
      </c>
      <c r="D305" s="34" t="s">
        <v>87</v>
      </c>
      <c r="E305" s="34"/>
      <c r="F305" s="56">
        <v>464.089</v>
      </c>
      <c r="G305" s="7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56">
        <v>464.089</v>
      </c>
      <c r="Y305" s="88">
        <f t="shared" si="33"/>
        <v>100</v>
      </c>
      <c r="AA305" s="108"/>
      <c r="AB305" s="108"/>
      <c r="AC305" s="172"/>
    </row>
    <row r="306" spans="1:29" s="25" customFormat="1" ht="47.25" outlineLevel="6">
      <c r="A306" s="82" t="s">
        <v>424</v>
      </c>
      <c r="B306" s="19" t="s">
        <v>20</v>
      </c>
      <c r="C306" s="19" t="s">
        <v>425</v>
      </c>
      <c r="D306" s="19" t="s">
        <v>5</v>
      </c>
      <c r="E306" s="19"/>
      <c r="F306" s="54">
        <f>F307</f>
        <v>1043.4</v>
      </c>
      <c r="G306" s="7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54">
        <f>X307</f>
        <v>0</v>
      </c>
      <c r="Y306" s="88">
        <f t="shared" si="33"/>
        <v>0</v>
      </c>
      <c r="AA306" s="108"/>
      <c r="AB306" s="108"/>
      <c r="AC306" s="172"/>
    </row>
    <row r="307" spans="1:29" s="25" customFormat="1" ht="15.75" outlineLevel="6">
      <c r="A307" s="5" t="s">
        <v>118</v>
      </c>
      <c r="B307" s="6" t="s">
        <v>20</v>
      </c>
      <c r="C307" s="6" t="s">
        <v>425</v>
      </c>
      <c r="D307" s="6" t="s">
        <v>119</v>
      </c>
      <c r="E307" s="6"/>
      <c r="F307" s="55">
        <f>F308</f>
        <v>1043.4</v>
      </c>
      <c r="G307" s="7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55">
        <f>X308</f>
        <v>0</v>
      </c>
      <c r="Y307" s="88">
        <f t="shared" si="33"/>
        <v>0</v>
      </c>
      <c r="AA307" s="108"/>
      <c r="AB307" s="108"/>
      <c r="AC307" s="172"/>
    </row>
    <row r="308" spans="1:29" s="25" customFormat="1" ht="51" customHeight="1" outlineLevel="6">
      <c r="A308" s="83" t="s">
        <v>86</v>
      </c>
      <c r="B308" s="34" t="s">
        <v>20</v>
      </c>
      <c r="C308" s="34" t="s">
        <v>425</v>
      </c>
      <c r="D308" s="34" t="s">
        <v>87</v>
      </c>
      <c r="E308" s="34"/>
      <c r="F308" s="56">
        <v>1043.4</v>
      </c>
      <c r="G308" s="7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56">
        <v>0</v>
      </c>
      <c r="Y308" s="88">
        <f t="shared" si="33"/>
        <v>0</v>
      </c>
      <c r="AA308" s="112"/>
      <c r="AB308" s="112"/>
      <c r="AC308" s="172"/>
    </row>
    <row r="309" spans="1:29" s="25" customFormat="1" ht="47.25" outlineLevel="6">
      <c r="A309" s="43" t="s">
        <v>403</v>
      </c>
      <c r="B309" s="19" t="s">
        <v>20</v>
      </c>
      <c r="C309" s="19" t="s">
        <v>402</v>
      </c>
      <c r="D309" s="19" t="s">
        <v>5</v>
      </c>
      <c r="E309" s="19"/>
      <c r="F309" s="54">
        <f>F310</f>
        <v>286</v>
      </c>
      <c r="G309" s="7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54">
        <f>X310</f>
        <v>0</v>
      </c>
      <c r="Y309" s="88">
        <f t="shared" si="33"/>
        <v>0</v>
      </c>
      <c r="AA309" s="108"/>
      <c r="AB309" s="108"/>
      <c r="AC309" s="172"/>
    </row>
    <row r="310" spans="1:29" s="25" customFormat="1" ht="15.75" outlineLevel="6">
      <c r="A310" s="5" t="s">
        <v>118</v>
      </c>
      <c r="B310" s="6" t="s">
        <v>20</v>
      </c>
      <c r="C310" s="6" t="s">
        <v>402</v>
      </c>
      <c r="D310" s="6" t="s">
        <v>119</v>
      </c>
      <c r="E310" s="6"/>
      <c r="F310" s="55">
        <f>F311</f>
        <v>286</v>
      </c>
      <c r="G310" s="7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55">
        <f>X311</f>
        <v>0</v>
      </c>
      <c r="Y310" s="88">
        <f t="shared" si="33"/>
        <v>0</v>
      </c>
      <c r="AA310" s="108"/>
      <c r="AB310" s="108"/>
      <c r="AC310" s="172"/>
    </row>
    <row r="311" spans="1:29" s="25" customFormat="1" ht="15.75" outlineLevel="6">
      <c r="A311" s="38" t="s">
        <v>86</v>
      </c>
      <c r="B311" s="34" t="s">
        <v>20</v>
      </c>
      <c r="C311" s="34" t="s">
        <v>402</v>
      </c>
      <c r="D311" s="34" t="s">
        <v>87</v>
      </c>
      <c r="E311" s="34"/>
      <c r="F311" s="56">
        <v>286</v>
      </c>
      <c r="G311" s="7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56">
        <v>0</v>
      </c>
      <c r="Y311" s="88">
        <f t="shared" si="33"/>
        <v>0</v>
      </c>
      <c r="AA311" s="108"/>
      <c r="AB311" s="108"/>
      <c r="AC311" s="172"/>
    </row>
    <row r="312" spans="1:29" s="25" customFormat="1" ht="31.5" outlineLevel="6">
      <c r="A312" s="22" t="s">
        <v>224</v>
      </c>
      <c r="B312" s="9" t="s">
        <v>20</v>
      </c>
      <c r="C312" s="9" t="s">
        <v>295</v>
      </c>
      <c r="D312" s="9" t="s">
        <v>5</v>
      </c>
      <c r="E312" s="9"/>
      <c r="F312" s="53">
        <f>F313</f>
        <v>0</v>
      </c>
      <c r="G312" s="7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53">
        <f>X313</f>
        <v>0</v>
      </c>
      <c r="Y312" s="88">
        <v>0</v>
      </c>
      <c r="AA312" s="108"/>
      <c r="AB312" s="108"/>
      <c r="AC312" s="172"/>
    </row>
    <row r="313" spans="1:29" s="25" customFormat="1" ht="31.5" outlineLevel="6">
      <c r="A313" s="43" t="s">
        <v>156</v>
      </c>
      <c r="B313" s="19" t="s">
        <v>20</v>
      </c>
      <c r="C313" s="19" t="s">
        <v>296</v>
      </c>
      <c r="D313" s="19" t="s">
        <v>5</v>
      </c>
      <c r="E313" s="19"/>
      <c r="F313" s="54">
        <f>F314</f>
        <v>0</v>
      </c>
      <c r="G313" s="7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54">
        <f>X314</f>
        <v>0</v>
      </c>
      <c r="Y313" s="88">
        <v>0</v>
      </c>
      <c r="AA313" s="108"/>
      <c r="AB313" s="108"/>
      <c r="AC313" s="172"/>
    </row>
    <row r="314" spans="1:29" s="25" customFormat="1" ht="15.75" outlineLevel="6">
      <c r="A314" s="5" t="s">
        <v>118</v>
      </c>
      <c r="B314" s="6" t="s">
        <v>20</v>
      </c>
      <c r="C314" s="6" t="s">
        <v>296</v>
      </c>
      <c r="D314" s="6" t="s">
        <v>119</v>
      </c>
      <c r="E314" s="6"/>
      <c r="F314" s="55">
        <f>F315</f>
        <v>0</v>
      </c>
      <c r="G314" s="7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55">
        <f>X315</f>
        <v>0</v>
      </c>
      <c r="Y314" s="88">
        <v>0</v>
      </c>
      <c r="AA314" s="108"/>
      <c r="AB314" s="108"/>
      <c r="AC314" s="172"/>
    </row>
    <row r="315" spans="1:29" s="25" customFormat="1" ht="15.75" outlineLevel="6">
      <c r="A315" s="38" t="s">
        <v>86</v>
      </c>
      <c r="B315" s="34" t="s">
        <v>20</v>
      </c>
      <c r="C315" s="34" t="s">
        <v>296</v>
      </c>
      <c r="D315" s="34" t="s">
        <v>87</v>
      </c>
      <c r="E315" s="34"/>
      <c r="F315" s="56">
        <v>0</v>
      </c>
      <c r="G315" s="7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56">
        <v>0</v>
      </c>
      <c r="Y315" s="88">
        <v>0</v>
      </c>
      <c r="AA315" s="108"/>
      <c r="AB315" s="108"/>
      <c r="AC315" s="172"/>
    </row>
    <row r="316" spans="1:29" s="25" customFormat="1" ht="15.75" outlineLevel="6">
      <c r="A316" s="22" t="s">
        <v>365</v>
      </c>
      <c r="B316" s="9" t="s">
        <v>20</v>
      </c>
      <c r="C316" s="9" t="s">
        <v>367</v>
      </c>
      <c r="D316" s="9" t="s">
        <v>5</v>
      </c>
      <c r="E316" s="9"/>
      <c r="F316" s="53">
        <f>F317</f>
        <v>0</v>
      </c>
      <c r="G316" s="7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3">
        <f>X317</f>
        <v>0</v>
      </c>
      <c r="Y316" s="88">
        <v>0</v>
      </c>
      <c r="AA316" s="108"/>
      <c r="AB316" s="108"/>
      <c r="AC316" s="172"/>
    </row>
    <row r="317" spans="1:29" s="25" customFormat="1" ht="15.75" outlineLevel="6">
      <c r="A317" s="43" t="s">
        <v>366</v>
      </c>
      <c r="B317" s="19" t="s">
        <v>20</v>
      </c>
      <c r="C317" s="19" t="s">
        <v>376</v>
      </c>
      <c r="D317" s="19" t="s">
        <v>5</v>
      </c>
      <c r="E317" s="19"/>
      <c r="F317" s="54">
        <f>F318</f>
        <v>0</v>
      </c>
      <c r="G317" s="7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54">
        <f>X318</f>
        <v>0</v>
      </c>
      <c r="Y317" s="88">
        <v>0</v>
      </c>
      <c r="AA317" s="108"/>
      <c r="AB317" s="108"/>
      <c r="AC317" s="172"/>
    </row>
    <row r="318" spans="1:29" s="25" customFormat="1" ht="15.75" outlineLevel="6">
      <c r="A318" s="5" t="s">
        <v>118</v>
      </c>
      <c r="B318" s="6" t="s">
        <v>20</v>
      </c>
      <c r="C318" s="6" t="s">
        <v>376</v>
      </c>
      <c r="D318" s="6" t="s">
        <v>119</v>
      </c>
      <c r="E318" s="6"/>
      <c r="F318" s="55">
        <f>F319</f>
        <v>0</v>
      </c>
      <c r="G318" s="7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55">
        <f>X319</f>
        <v>0</v>
      </c>
      <c r="Y318" s="88">
        <v>0</v>
      </c>
      <c r="AA318" s="108"/>
      <c r="AB318" s="108"/>
      <c r="AC318" s="172"/>
    </row>
    <row r="319" spans="1:29" s="25" customFormat="1" ht="15.75" outlineLevel="6">
      <c r="A319" s="38" t="s">
        <v>86</v>
      </c>
      <c r="B319" s="34" t="s">
        <v>20</v>
      </c>
      <c r="C319" s="34" t="s">
        <v>376</v>
      </c>
      <c r="D319" s="34" t="s">
        <v>87</v>
      </c>
      <c r="E319" s="34"/>
      <c r="F319" s="56">
        <v>0</v>
      </c>
      <c r="G319" s="7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56">
        <v>0</v>
      </c>
      <c r="Y319" s="88">
        <v>0</v>
      </c>
      <c r="AA319" s="108"/>
      <c r="AB319" s="108"/>
      <c r="AC319" s="172"/>
    </row>
    <row r="320" spans="1:29" s="25" customFormat="1" ht="15.75" outlineLevel="6">
      <c r="A320" s="45" t="s">
        <v>43</v>
      </c>
      <c r="B320" s="30" t="s">
        <v>21</v>
      </c>
      <c r="C320" s="30" t="s">
        <v>249</v>
      </c>
      <c r="D320" s="30" t="s">
        <v>5</v>
      </c>
      <c r="E320" s="30"/>
      <c r="F320" s="59">
        <f>F321+F325+F348</f>
        <v>307202.29975</v>
      </c>
      <c r="G320" s="79" t="e">
        <f>G326+#REF!+G362+#REF!+#REF!+#REF!+#REF!</f>
        <v>#REF!</v>
      </c>
      <c r="H320" s="10" t="e">
        <f>H326+#REF!+H362+#REF!+#REF!+#REF!+#REF!</f>
        <v>#REF!</v>
      </c>
      <c r="I320" s="10" t="e">
        <f>I326+#REF!+I362+#REF!+#REF!+#REF!+#REF!</f>
        <v>#REF!</v>
      </c>
      <c r="J320" s="10" t="e">
        <f>J326+#REF!+J362+#REF!+#REF!+#REF!+#REF!</f>
        <v>#REF!</v>
      </c>
      <c r="K320" s="10" t="e">
        <f>K326+#REF!+K362+#REF!+#REF!+#REF!+#REF!</f>
        <v>#REF!</v>
      </c>
      <c r="L320" s="10" t="e">
        <f>L326+#REF!+L362+#REF!+#REF!+#REF!+#REF!</f>
        <v>#REF!</v>
      </c>
      <c r="M320" s="10" t="e">
        <f>M326+#REF!+M362+#REF!+#REF!+#REF!+#REF!</f>
        <v>#REF!</v>
      </c>
      <c r="N320" s="10" t="e">
        <f>N326+#REF!+N362+#REF!+#REF!+#REF!+#REF!</f>
        <v>#REF!</v>
      </c>
      <c r="O320" s="10" t="e">
        <f>O326+#REF!+O362+#REF!+#REF!+#REF!+#REF!</f>
        <v>#REF!</v>
      </c>
      <c r="P320" s="10" t="e">
        <f>P326+#REF!+P362+#REF!+#REF!+#REF!+#REF!</f>
        <v>#REF!</v>
      </c>
      <c r="Q320" s="10" t="e">
        <f>Q326+#REF!+Q362+#REF!+#REF!+#REF!+#REF!</f>
        <v>#REF!</v>
      </c>
      <c r="R320" s="10" t="e">
        <f>R326+#REF!+R362+#REF!+#REF!+#REF!+#REF!</f>
        <v>#REF!</v>
      </c>
      <c r="S320" s="10" t="e">
        <f>S326+#REF!+S362+#REF!+#REF!+#REF!+#REF!</f>
        <v>#REF!</v>
      </c>
      <c r="T320" s="10" t="e">
        <f>T326+#REF!+T362+#REF!+#REF!+#REF!+#REF!</f>
        <v>#REF!</v>
      </c>
      <c r="U320" s="10" t="e">
        <f>U326+#REF!+U362+#REF!+#REF!+#REF!+#REF!</f>
        <v>#REF!</v>
      </c>
      <c r="V320" s="10" t="e">
        <f>V326+#REF!+V362+#REF!+#REF!+#REF!+#REF!</f>
        <v>#REF!</v>
      </c>
      <c r="X320" s="59">
        <f>X321+X325+X348</f>
        <v>243744.75799999997</v>
      </c>
      <c r="Y320" s="88">
        <f t="shared" si="33"/>
        <v>79.34340276695795</v>
      </c>
      <c r="AA320" s="108"/>
      <c r="AB320" s="108"/>
      <c r="AC320" s="172"/>
    </row>
    <row r="321" spans="1:29" s="25" customFormat="1" ht="31.5" outlineLevel="6">
      <c r="A321" s="22" t="s">
        <v>133</v>
      </c>
      <c r="B321" s="9" t="s">
        <v>21</v>
      </c>
      <c r="C321" s="9" t="s">
        <v>250</v>
      </c>
      <c r="D321" s="9" t="s">
        <v>5</v>
      </c>
      <c r="E321" s="9"/>
      <c r="F321" s="53">
        <f>F322</f>
        <v>851.26175</v>
      </c>
      <c r="G321" s="79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X321" s="53">
        <f>X322</f>
        <v>661.397</v>
      </c>
      <c r="Y321" s="88">
        <f t="shared" si="33"/>
        <v>77.6960787912766</v>
      </c>
      <c r="AA321" s="108"/>
      <c r="AB321" s="108"/>
      <c r="AC321" s="172"/>
    </row>
    <row r="322" spans="1:29" s="25" customFormat="1" ht="18.75" customHeight="1" outlineLevel="6">
      <c r="A322" s="22" t="s">
        <v>135</v>
      </c>
      <c r="B322" s="9" t="s">
        <v>21</v>
      </c>
      <c r="C322" s="9" t="s">
        <v>251</v>
      </c>
      <c r="D322" s="9" t="s">
        <v>5</v>
      </c>
      <c r="E322" s="9"/>
      <c r="F322" s="53">
        <f>F323</f>
        <v>851.26175</v>
      </c>
      <c r="G322" s="79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X322" s="53">
        <f>X323</f>
        <v>661.397</v>
      </c>
      <c r="Y322" s="88">
        <f t="shared" si="33"/>
        <v>77.6960787912766</v>
      </c>
      <c r="AA322" s="108"/>
      <c r="AB322" s="108"/>
      <c r="AC322" s="172"/>
    </row>
    <row r="323" spans="1:29" s="25" customFormat="1" ht="15.75" outlineLevel="6">
      <c r="A323" s="36" t="s">
        <v>137</v>
      </c>
      <c r="B323" s="19" t="s">
        <v>21</v>
      </c>
      <c r="C323" s="19" t="s">
        <v>255</v>
      </c>
      <c r="D323" s="19" t="s">
        <v>5</v>
      </c>
      <c r="E323" s="19"/>
      <c r="F323" s="54">
        <f>F324</f>
        <v>851.26175</v>
      </c>
      <c r="G323" s="7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X323" s="54">
        <f>X324</f>
        <v>661.397</v>
      </c>
      <c r="Y323" s="88">
        <f t="shared" si="33"/>
        <v>77.6960787912766</v>
      </c>
      <c r="AA323" s="108"/>
      <c r="AB323" s="108"/>
      <c r="AC323" s="172"/>
    </row>
    <row r="324" spans="1:29" s="25" customFormat="1" ht="47.25" outlineLevel="6">
      <c r="A324" s="65" t="s">
        <v>198</v>
      </c>
      <c r="B324" s="64" t="s">
        <v>21</v>
      </c>
      <c r="C324" s="64" t="s">
        <v>255</v>
      </c>
      <c r="D324" s="64" t="s">
        <v>85</v>
      </c>
      <c r="E324" s="64"/>
      <c r="F324" s="66">
        <v>851.26175</v>
      </c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91"/>
      <c r="X324" s="66">
        <v>661.397</v>
      </c>
      <c r="Y324" s="88">
        <f t="shared" si="33"/>
        <v>77.6960787912766</v>
      </c>
      <c r="AA324" s="112"/>
      <c r="AB324" s="112"/>
      <c r="AC324" s="174"/>
    </row>
    <row r="325" spans="1:29" s="25" customFormat="1" ht="15.75" outlineLevel="6">
      <c r="A325" s="44" t="s">
        <v>223</v>
      </c>
      <c r="B325" s="9" t="s">
        <v>21</v>
      </c>
      <c r="C325" s="9" t="s">
        <v>290</v>
      </c>
      <c r="D325" s="9" t="s">
        <v>5</v>
      </c>
      <c r="E325" s="9"/>
      <c r="F325" s="53">
        <f>F326</f>
        <v>306351.038</v>
      </c>
      <c r="G325" s="79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X325" s="53">
        <f>X326</f>
        <v>243083.36099999998</v>
      </c>
      <c r="Y325" s="88">
        <f t="shared" si="33"/>
        <v>79.34798020824724</v>
      </c>
      <c r="AA325" s="108"/>
      <c r="AB325" s="108"/>
      <c r="AC325" s="172"/>
    </row>
    <row r="326" spans="1:29" s="25" customFormat="1" ht="15.75" outlineLevel="6">
      <c r="A326" s="23" t="s">
        <v>158</v>
      </c>
      <c r="B326" s="12" t="s">
        <v>21</v>
      </c>
      <c r="C326" s="12" t="s">
        <v>297</v>
      </c>
      <c r="D326" s="12" t="s">
        <v>5</v>
      </c>
      <c r="E326" s="12"/>
      <c r="F326" s="71">
        <f>F327+F330+F333+F336+F339+F342+F345</f>
        <v>306351.038</v>
      </c>
      <c r="G326" s="77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 t="e">
        <f>#REF!</f>
        <v>#REF!</v>
      </c>
      <c r="N326" s="13" t="e">
        <f>#REF!</f>
        <v>#REF!</v>
      </c>
      <c r="O326" s="13" t="e">
        <f>#REF!</f>
        <v>#REF!</v>
      </c>
      <c r="P326" s="13" t="e">
        <f>#REF!</f>
        <v>#REF!</v>
      </c>
      <c r="Q326" s="13" t="e">
        <f>#REF!</f>
        <v>#REF!</v>
      </c>
      <c r="R326" s="13" t="e">
        <f>#REF!</f>
        <v>#REF!</v>
      </c>
      <c r="S326" s="13" t="e">
        <f>#REF!</f>
        <v>#REF!</v>
      </c>
      <c r="T326" s="13" t="e">
        <f>#REF!</f>
        <v>#REF!</v>
      </c>
      <c r="U326" s="13" t="e">
        <f>#REF!</f>
        <v>#REF!</v>
      </c>
      <c r="V326" s="13" t="e">
        <f>#REF!</f>
        <v>#REF!</v>
      </c>
      <c r="X326" s="106">
        <f>X327+X330+X333+X336+X339+X342+X345</f>
        <v>243083.36099999998</v>
      </c>
      <c r="Y326" s="88">
        <f t="shared" si="33"/>
        <v>79.34798020824724</v>
      </c>
      <c r="AA326" s="108"/>
      <c r="AB326" s="108"/>
      <c r="AC326" s="172"/>
    </row>
    <row r="327" spans="1:29" s="25" customFormat="1" ht="31.5" outlineLevel="6">
      <c r="A327" s="36" t="s">
        <v>155</v>
      </c>
      <c r="B327" s="19" t="s">
        <v>21</v>
      </c>
      <c r="C327" s="19" t="s">
        <v>298</v>
      </c>
      <c r="D327" s="19" t="s">
        <v>5</v>
      </c>
      <c r="E327" s="19"/>
      <c r="F327" s="67">
        <f>F328</f>
        <v>62661.1</v>
      </c>
      <c r="G327" s="7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67">
        <f>X328</f>
        <v>61614.1</v>
      </c>
      <c r="Y327" s="88">
        <f t="shared" si="33"/>
        <v>98.32910689406985</v>
      </c>
      <c r="AA327" s="108"/>
      <c r="AB327" s="108"/>
      <c r="AC327" s="172"/>
    </row>
    <row r="328" spans="1:29" s="25" customFormat="1" ht="15.75" outlineLevel="6">
      <c r="A328" s="5" t="s">
        <v>118</v>
      </c>
      <c r="B328" s="6" t="s">
        <v>21</v>
      </c>
      <c r="C328" s="6" t="s">
        <v>298</v>
      </c>
      <c r="D328" s="6" t="s">
        <v>119</v>
      </c>
      <c r="E328" s="6"/>
      <c r="F328" s="68">
        <f>F329</f>
        <v>62661.1</v>
      </c>
      <c r="G328" s="7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68">
        <f>X329</f>
        <v>61614.1</v>
      </c>
      <c r="Y328" s="88">
        <f t="shared" si="33"/>
        <v>98.32910689406985</v>
      </c>
      <c r="AA328" s="108"/>
      <c r="AB328" s="108"/>
      <c r="AC328" s="172"/>
    </row>
    <row r="329" spans="1:29" s="25" customFormat="1" ht="47.25" outlineLevel="6">
      <c r="A329" s="38" t="s">
        <v>198</v>
      </c>
      <c r="B329" s="34" t="s">
        <v>21</v>
      </c>
      <c r="C329" s="34" t="s">
        <v>298</v>
      </c>
      <c r="D329" s="34" t="s">
        <v>85</v>
      </c>
      <c r="E329" s="34"/>
      <c r="F329" s="69">
        <v>62661.1</v>
      </c>
      <c r="G329" s="7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69">
        <v>61614.1</v>
      </c>
      <c r="Y329" s="88">
        <f t="shared" si="33"/>
        <v>98.32910689406985</v>
      </c>
      <c r="AA329" s="112"/>
      <c r="AB329" s="112"/>
      <c r="AC329" s="174"/>
    </row>
    <row r="330" spans="1:29" s="25" customFormat="1" ht="31.5" outlineLevel="6">
      <c r="A330" s="43" t="s">
        <v>195</v>
      </c>
      <c r="B330" s="19" t="s">
        <v>21</v>
      </c>
      <c r="C330" s="19" t="s">
        <v>340</v>
      </c>
      <c r="D330" s="19" t="s">
        <v>5</v>
      </c>
      <c r="E330" s="19"/>
      <c r="F330" s="67">
        <f>F331</f>
        <v>752</v>
      </c>
      <c r="G330" s="7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114">
        <f>X331</f>
        <v>618.2</v>
      </c>
      <c r="Y330" s="88">
        <f t="shared" si="33"/>
        <v>82.20744680851064</v>
      </c>
      <c r="AA330" s="108"/>
      <c r="AB330" s="108"/>
      <c r="AC330" s="172"/>
    </row>
    <row r="331" spans="1:29" s="25" customFormat="1" ht="15.75" outlineLevel="6">
      <c r="A331" s="5" t="s">
        <v>118</v>
      </c>
      <c r="B331" s="6" t="s">
        <v>21</v>
      </c>
      <c r="C331" s="6" t="s">
        <v>340</v>
      </c>
      <c r="D331" s="6" t="s">
        <v>119</v>
      </c>
      <c r="E331" s="6"/>
      <c r="F331" s="68">
        <f>F332</f>
        <v>752</v>
      </c>
      <c r="G331" s="7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115">
        <f>X332</f>
        <v>618.2</v>
      </c>
      <c r="Y331" s="88">
        <f t="shared" si="33"/>
        <v>82.20744680851064</v>
      </c>
      <c r="AA331" s="108"/>
      <c r="AB331" s="108"/>
      <c r="AC331" s="172"/>
    </row>
    <row r="332" spans="1:29" s="25" customFormat="1" ht="15.75" outlineLevel="6">
      <c r="A332" s="38" t="s">
        <v>86</v>
      </c>
      <c r="B332" s="34" t="s">
        <v>21</v>
      </c>
      <c r="C332" s="34" t="s">
        <v>340</v>
      </c>
      <c r="D332" s="34" t="s">
        <v>87</v>
      </c>
      <c r="E332" s="34"/>
      <c r="F332" s="69">
        <v>752</v>
      </c>
      <c r="G332" s="7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116">
        <v>618.2</v>
      </c>
      <c r="Y332" s="88">
        <f aca="true" t="shared" si="38" ref="Y332:Y394">X332/F332*100</f>
        <v>82.20744680851064</v>
      </c>
      <c r="AA332" s="108"/>
      <c r="AB332" s="108"/>
      <c r="AC332" s="172"/>
    </row>
    <row r="333" spans="1:29" s="25" customFormat="1" ht="15.75" outlineLevel="6">
      <c r="A333" s="43" t="s">
        <v>240</v>
      </c>
      <c r="B333" s="19" t="s">
        <v>21</v>
      </c>
      <c r="C333" s="19" t="s">
        <v>299</v>
      </c>
      <c r="D333" s="19" t="s">
        <v>5</v>
      </c>
      <c r="E333" s="19"/>
      <c r="F333" s="60">
        <f>F334</f>
        <v>0</v>
      </c>
      <c r="G333" s="7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60">
        <f>X334</f>
        <v>0</v>
      </c>
      <c r="Y333" s="88">
        <v>0</v>
      </c>
      <c r="AA333" s="108"/>
      <c r="AB333" s="108"/>
      <c r="AC333" s="172"/>
    </row>
    <row r="334" spans="1:29" s="25" customFormat="1" ht="15.75" outlineLevel="6">
      <c r="A334" s="5" t="s">
        <v>118</v>
      </c>
      <c r="B334" s="6" t="s">
        <v>21</v>
      </c>
      <c r="C334" s="6" t="s">
        <v>299</v>
      </c>
      <c r="D334" s="6" t="s">
        <v>119</v>
      </c>
      <c r="E334" s="6"/>
      <c r="F334" s="61">
        <f>F335</f>
        <v>0</v>
      </c>
      <c r="G334" s="7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61">
        <f>X335</f>
        <v>0</v>
      </c>
      <c r="Y334" s="88">
        <v>0</v>
      </c>
      <c r="AA334" s="108"/>
      <c r="AB334" s="108"/>
      <c r="AC334" s="172"/>
    </row>
    <row r="335" spans="1:29" s="25" customFormat="1" ht="15.75" outlineLevel="6">
      <c r="A335" s="38" t="s">
        <v>86</v>
      </c>
      <c r="B335" s="34" t="s">
        <v>21</v>
      </c>
      <c r="C335" s="34" t="s">
        <v>299</v>
      </c>
      <c r="D335" s="34" t="s">
        <v>87</v>
      </c>
      <c r="E335" s="34"/>
      <c r="F335" s="62">
        <v>0</v>
      </c>
      <c r="G335" s="7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62">
        <v>0</v>
      </c>
      <c r="Y335" s="88">
        <v>0</v>
      </c>
      <c r="AA335" s="108"/>
      <c r="AB335" s="108"/>
      <c r="AC335" s="172"/>
    </row>
    <row r="336" spans="1:29" s="25" customFormat="1" ht="31.5" outlineLevel="6">
      <c r="A336" s="39" t="s">
        <v>160</v>
      </c>
      <c r="B336" s="19" t="s">
        <v>21</v>
      </c>
      <c r="C336" s="19" t="s">
        <v>300</v>
      </c>
      <c r="D336" s="19" t="s">
        <v>5</v>
      </c>
      <c r="E336" s="19"/>
      <c r="F336" s="67">
        <f>F337</f>
        <v>5575</v>
      </c>
      <c r="G336" s="7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117">
        <f>X337</f>
        <v>3455.981</v>
      </c>
      <c r="Y336" s="88">
        <f t="shared" si="38"/>
        <v>61.99069058295964</v>
      </c>
      <c r="AA336" s="108"/>
      <c r="AB336" s="108"/>
      <c r="AC336" s="172"/>
    </row>
    <row r="337" spans="1:29" s="25" customFormat="1" ht="15.75" outlineLevel="6">
      <c r="A337" s="5" t="s">
        <v>118</v>
      </c>
      <c r="B337" s="6" t="s">
        <v>21</v>
      </c>
      <c r="C337" s="6" t="s">
        <v>300</v>
      </c>
      <c r="D337" s="6" t="s">
        <v>119</v>
      </c>
      <c r="E337" s="6"/>
      <c r="F337" s="68">
        <f>F338</f>
        <v>5575</v>
      </c>
      <c r="G337" s="7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118">
        <f>X338</f>
        <v>3455.981</v>
      </c>
      <c r="Y337" s="88">
        <f t="shared" si="38"/>
        <v>61.99069058295964</v>
      </c>
      <c r="AA337" s="108"/>
      <c r="AB337" s="108"/>
      <c r="AC337" s="172"/>
    </row>
    <row r="338" spans="1:29" s="25" customFormat="1" ht="51" customHeight="1" outlineLevel="6">
      <c r="A338" s="38" t="s">
        <v>198</v>
      </c>
      <c r="B338" s="34" t="s">
        <v>21</v>
      </c>
      <c r="C338" s="34" t="s">
        <v>300</v>
      </c>
      <c r="D338" s="34" t="s">
        <v>85</v>
      </c>
      <c r="E338" s="34"/>
      <c r="F338" s="69">
        <v>5575</v>
      </c>
      <c r="G338" s="7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113">
        <v>3455.981</v>
      </c>
      <c r="Y338" s="88">
        <f t="shared" si="38"/>
        <v>61.99069058295964</v>
      </c>
      <c r="AA338" s="112"/>
      <c r="AB338" s="112"/>
      <c r="AC338" s="174"/>
    </row>
    <row r="339" spans="1:29" s="25" customFormat="1" ht="47.25" outlineLevel="6">
      <c r="A339" s="40" t="s">
        <v>161</v>
      </c>
      <c r="B339" s="42" t="s">
        <v>21</v>
      </c>
      <c r="C339" s="42" t="s">
        <v>301</v>
      </c>
      <c r="D339" s="42" t="s">
        <v>5</v>
      </c>
      <c r="E339" s="42"/>
      <c r="F339" s="70">
        <f>F340</f>
        <v>235152.1</v>
      </c>
      <c r="G339" s="7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119">
        <f>X340</f>
        <v>177395.08</v>
      </c>
      <c r="Y339" s="88">
        <f t="shared" si="38"/>
        <v>75.43844175748376</v>
      </c>
      <c r="AA339" s="108"/>
      <c r="AB339" s="108"/>
      <c r="AC339" s="172"/>
    </row>
    <row r="340" spans="1:29" s="25" customFormat="1" ht="15.75" outlineLevel="6">
      <c r="A340" s="5" t="s">
        <v>118</v>
      </c>
      <c r="B340" s="6" t="s">
        <v>21</v>
      </c>
      <c r="C340" s="6" t="s">
        <v>301</v>
      </c>
      <c r="D340" s="6" t="s">
        <v>119</v>
      </c>
      <c r="E340" s="6"/>
      <c r="F340" s="68">
        <f>F341</f>
        <v>235152.1</v>
      </c>
      <c r="G340" s="7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18">
        <f>X341</f>
        <v>177395.08</v>
      </c>
      <c r="Y340" s="88">
        <f t="shared" si="38"/>
        <v>75.43844175748376</v>
      </c>
      <c r="AA340" s="108"/>
      <c r="AB340" s="108"/>
      <c r="AC340" s="172"/>
    </row>
    <row r="341" spans="1:29" s="25" customFormat="1" ht="47.25" outlineLevel="6">
      <c r="A341" s="38" t="s">
        <v>198</v>
      </c>
      <c r="B341" s="34" t="s">
        <v>21</v>
      </c>
      <c r="C341" s="34" t="s">
        <v>301</v>
      </c>
      <c r="D341" s="34" t="s">
        <v>85</v>
      </c>
      <c r="E341" s="34"/>
      <c r="F341" s="69">
        <v>235152.1</v>
      </c>
      <c r="G341" s="7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113">
        <v>177395.08</v>
      </c>
      <c r="Y341" s="88">
        <f t="shared" si="38"/>
        <v>75.43844175748376</v>
      </c>
      <c r="AA341" s="112"/>
      <c r="AB341" s="112"/>
      <c r="AC341" s="174"/>
    </row>
    <row r="342" spans="1:29" s="25" customFormat="1" ht="47.25" outlineLevel="6">
      <c r="A342" s="43" t="s">
        <v>426</v>
      </c>
      <c r="B342" s="19" t="s">
        <v>21</v>
      </c>
      <c r="C342" s="19" t="s">
        <v>427</v>
      </c>
      <c r="D342" s="19" t="s">
        <v>5</v>
      </c>
      <c r="E342" s="19"/>
      <c r="F342" s="67">
        <f>F343</f>
        <v>1746.838</v>
      </c>
      <c r="G342" s="7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17">
        <f>X343</f>
        <v>0</v>
      </c>
      <c r="Y342" s="88">
        <f t="shared" si="38"/>
        <v>0</v>
      </c>
      <c r="AA342" s="108"/>
      <c r="AB342" s="108"/>
      <c r="AC342" s="172"/>
    </row>
    <row r="343" spans="1:29" s="25" customFormat="1" ht="15.75" outlineLevel="6">
      <c r="A343" s="5" t="s">
        <v>118</v>
      </c>
      <c r="B343" s="6" t="s">
        <v>21</v>
      </c>
      <c r="C343" s="6" t="s">
        <v>427</v>
      </c>
      <c r="D343" s="6" t="s">
        <v>119</v>
      </c>
      <c r="E343" s="6"/>
      <c r="F343" s="68">
        <f>F344</f>
        <v>1746.838</v>
      </c>
      <c r="G343" s="7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118">
        <f>X344</f>
        <v>0</v>
      </c>
      <c r="Y343" s="88">
        <f t="shared" si="38"/>
        <v>0</v>
      </c>
      <c r="AA343" s="108"/>
      <c r="AB343" s="108"/>
      <c r="AC343" s="172"/>
    </row>
    <row r="344" spans="1:29" s="25" customFormat="1" ht="47.25" customHeight="1" outlineLevel="6">
      <c r="A344" s="83" t="s">
        <v>86</v>
      </c>
      <c r="B344" s="34" t="s">
        <v>21</v>
      </c>
      <c r="C344" s="34" t="s">
        <v>427</v>
      </c>
      <c r="D344" s="34" t="s">
        <v>87</v>
      </c>
      <c r="E344" s="34"/>
      <c r="F344" s="69">
        <v>1746.838</v>
      </c>
      <c r="G344" s="7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113">
        <v>0</v>
      </c>
      <c r="Y344" s="88">
        <f t="shared" si="38"/>
        <v>0</v>
      </c>
      <c r="AA344" s="112"/>
      <c r="AB344" s="112"/>
      <c r="AC344" s="172"/>
    </row>
    <row r="345" spans="1:29" s="25" customFormat="1" ht="47.25" outlineLevel="6">
      <c r="A345" s="43" t="s">
        <v>405</v>
      </c>
      <c r="B345" s="19" t="s">
        <v>21</v>
      </c>
      <c r="C345" s="19" t="s">
        <v>404</v>
      </c>
      <c r="D345" s="19" t="s">
        <v>5</v>
      </c>
      <c r="E345" s="19"/>
      <c r="F345" s="67">
        <f>F346</f>
        <v>464</v>
      </c>
      <c r="G345" s="7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117">
        <f>X346</f>
        <v>0</v>
      </c>
      <c r="Y345" s="88">
        <f t="shared" si="38"/>
        <v>0</v>
      </c>
      <c r="AA345" s="108"/>
      <c r="AB345" s="108"/>
      <c r="AC345" s="172"/>
    </row>
    <row r="346" spans="1:29" s="25" customFormat="1" ht="15.75" outlineLevel="6">
      <c r="A346" s="5" t="s">
        <v>118</v>
      </c>
      <c r="B346" s="6" t="s">
        <v>21</v>
      </c>
      <c r="C346" s="6" t="s">
        <v>404</v>
      </c>
      <c r="D346" s="6" t="s">
        <v>119</v>
      </c>
      <c r="E346" s="6"/>
      <c r="F346" s="68">
        <f>F347</f>
        <v>464</v>
      </c>
      <c r="G346" s="7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118">
        <f>X347</f>
        <v>0</v>
      </c>
      <c r="Y346" s="88">
        <f t="shared" si="38"/>
        <v>0</v>
      </c>
      <c r="AA346" s="108"/>
      <c r="AB346" s="108"/>
      <c r="AC346" s="172"/>
    </row>
    <row r="347" spans="1:29" s="25" customFormat="1" ht="15.75" outlineLevel="6">
      <c r="A347" s="38" t="s">
        <v>86</v>
      </c>
      <c r="B347" s="34" t="s">
        <v>21</v>
      </c>
      <c r="C347" s="34" t="s">
        <v>404</v>
      </c>
      <c r="D347" s="34" t="s">
        <v>87</v>
      </c>
      <c r="E347" s="34"/>
      <c r="F347" s="69">
        <v>464</v>
      </c>
      <c r="G347" s="7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113">
        <v>0</v>
      </c>
      <c r="Y347" s="88">
        <f t="shared" si="38"/>
        <v>0</v>
      </c>
      <c r="AA347" s="108"/>
      <c r="AB347" s="108"/>
      <c r="AC347" s="172"/>
    </row>
    <row r="348" spans="1:29" s="25" customFormat="1" ht="31.5" outlineLevel="6">
      <c r="A348" s="44" t="s">
        <v>358</v>
      </c>
      <c r="B348" s="9" t="s">
        <v>21</v>
      </c>
      <c r="C348" s="9" t="s">
        <v>359</v>
      </c>
      <c r="D348" s="9" t="s">
        <v>5</v>
      </c>
      <c r="E348" s="9"/>
      <c r="F348" s="63">
        <f>F349</f>
        <v>0</v>
      </c>
      <c r="G348" s="7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63">
        <f>X349</f>
        <v>0</v>
      </c>
      <c r="Y348" s="88">
        <v>0</v>
      </c>
      <c r="AA348" s="108"/>
      <c r="AB348" s="108"/>
      <c r="AC348" s="172"/>
    </row>
    <row r="349" spans="1:29" s="25" customFormat="1" ht="18.75" outlineLevel="6">
      <c r="A349" s="5" t="s">
        <v>118</v>
      </c>
      <c r="B349" s="6" t="s">
        <v>21</v>
      </c>
      <c r="C349" s="6" t="s">
        <v>361</v>
      </c>
      <c r="D349" s="6" t="s">
        <v>119</v>
      </c>
      <c r="E349" s="46"/>
      <c r="F349" s="61">
        <f>F350</f>
        <v>0</v>
      </c>
      <c r="G349" s="7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1">
        <f>X350</f>
        <v>0</v>
      </c>
      <c r="Y349" s="88">
        <v>0</v>
      </c>
      <c r="AA349" s="108"/>
      <c r="AB349" s="108"/>
      <c r="AC349" s="172"/>
    </row>
    <row r="350" spans="1:29" s="25" customFormat="1" ht="18.75" outlineLevel="6">
      <c r="A350" s="38" t="s">
        <v>86</v>
      </c>
      <c r="B350" s="34" t="s">
        <v>21</v>
      </c>
      <c r="C350" s="34" t="s">
        <v>361</v>
      </c>
      <c r="D350" s="34" t="s">
        <v>87</v>
      </c>
      <c r="E350" s="47"/>
      <c r="F350" s="62">
        <v>0</v>
      </c>
      <c r="G350" s="7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62">
        <v>0</v>
      </c>
      <c r="Y350" s="88">
        <v>0</v>
      </c>
      <c r="AA350" s="108"/>
      <c r="AB350" s="108"/>
      <c r="AC350" s="172"/>
    </row>
    <row r="351" spans="1:29" s="25" customFormat="1" ht="15.75" outlineLevel="6">
      <c r="A351" s="45" t="s">
        <v>379</v>
      </c>
      <c r="B351" s="30" t="s">
        <v>380</v>
      </c>
      <c r="C351" s="30" t="s">
        <v>249</v>
      </c>
      <c r="D351" s="30" t="s">
        <v>5</v>
      </c>
      <c r="E351" s="30"/>
      <c r="F351" s="59">
        <f>F352+F356+F362</f>
        <v>32645</v>
      </c>
      <c r="G351" s="7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59">
        <f>X352+X356+X362</f>
        <v>25142.643</v>
      </c>
      <c r="Y351" s="88">
        <f t="shared" si="38"/>
        <v>77.01835809465462</v>
      </c>
      <c r="AA351" s="108"/>
      <c r="AB351" s="108"/>
      <c r="AC351" s="172"/>
    </row>
    <row r="352" spans="1:29" s="25" customFormat="1" ht="31.5" outlineLevel="6">
      <c r="A352" s="22" t="s">
        <v>133</v>
      </c>
      <c r="B352" s="9" t="s">
        <v>380</v>
      </c>
      <c r="C352" s="9" t="s">
        <v>250</v>
      </c>
      <c r="D352" s="9" t="s">
        <v>5</v>
      </c>
      <c r="E352" s="9"/>
      <c r="F352" s="53">
        <f>F353</f>
        <v>0</v>
      </c>
      <c r="G352" s="79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X352" s="53">
        <f>X353</f>
        <v>0</v>
      </c>
      <c r="Y352" s="88">
        <v>0</v>
      </c>
      <c r="AA352" s="108"/>
      <c r="AB352" s="108"/>
      <c r="AC352" s="172"/>
    </row>
    <row r="353" spans="1:29" s="25" customFormat="1" ht="18.75" customHeight="1" outlineLevel="6">
      <c r="A353" s="22" t="s">
        <v>135</v>
      </c>
      <c r="B353" s="9" t="s">
        <v>380</v>
      </c>
      <c r="C353" s="9" t="s">
        <v>251</v>
      </c>
      <c r="D353" s="9" t="s">
        <v>5</v>
      </c>
      <c r="E353" s="9"/>
      <c r="F353" s="53">
        <f>F354</f>
        <v>0</v>
      </c>
      <c r="G353" s="79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X353" s="53">
        <f>X354</f>
        <v>0</v>
      </c>
      <c r="Y353" s="88">
        <v>0</v>
      </c>
      <c r="AA353" s="108"/>
      <c r="AB353" s="108"/>
      <c r="AC353" s="172"/>
    </row>
    <row r="354" spans="1:29" s="25" customFormat="1" ht="31.5" outlineLevel="6">
      <c r="A354" s="36" t="s">
        <v>378</v>
      </c>
      <c r="B354" s="19" t="s">
        <v>380</v>
      </c>
      <c r="C354" s="19" t="s">
        <v>377</v>
      </c>
      <c r="D354" s="19" t="s">
        <v>5</v>
      </c>
      <c r="E354" s="19"/>
      <c r="F354" s="54">
        <f>F355</f>
        <v>0</v>
      </c>
      <c r="G354" s="79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X354" s="54">
        <f>X355</f>
        <v>0</v>
      </c>
      <c r="Y354" s="88">
        <v>0</v>
      </c>
      <c r="AA354" s="108"/>
      <c r="AB354" s="108"/>
      <c r="AC354" s="172"/>
    </row>
    <row r="355" spans="1:29" s="25" customFormat="1" ht="15.75" outlineLevel="6">
      <c r="A355" s="65" t="s">
        <v>86</v>
      </c>
      <c r="B355" s="64" t="s">
        <v>380</v>
      </c>
      <c r="C355" s="64" t="s">
        <v>377</v>
      </c>
      <c r="D355" s="64" t="s">
        <v>87</v>
      </c>
      <c r="E355" s="64"/>
      <c r="F355" s="66">
        <v>0</v>
      </c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91"/>
      <c r="X355" s="66">
        <v>0</v>
      </c>
      <c r="Y355" s="88">
        <v>0</v>
      </c>
      <c r="AA355" s="108"/>
      <c r="AB355" s="108"/>
      <c r="AC355" s="172"/>
    </row>
    <row r="356" spans="1:29" s="25" customFormat="1" ht="15.75" outlineLevel="6">
      <c r="A356" s="44" t="s">
        <v>223</v>
      </c>
      <c r="B356" s="9" t="s">
        <v>380</v>
      </c>
      <c r="C356" s="9" t="s">
        <v>290</v>
      </c>
      <c r="D356" s="9" t="s">
        <v>5</v>
      </c>
      <c r="E356" s="9"/>
      <c r="F356" s="53">
        <f>F357</f>
        <v>21000</v>
      </c>
      <c r="G356" s="79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X356" s="53">
        <f>X357</f>
        <v>16065.806</v>
      </c>
      <c r="Y356" s="88">
        <f t="shared" si="38"/>
        <v>76.5038380952381</v>
      </c>
      <c r="AA356" s="108"/>
      <c r="AB356" s="108"/>
      <c r="AC356" s="172"/>
    </row>
    <row r="357" spans="1:29" s="25" customFormat="1" ht="31.5" outlineLevel="6">
      <c r="A357" s="14" t="s">
        <v>187</v>
      </c>
      <c r="B357" s="9" t="s">
        <v>380</v>
      </c>
      <c r="C357" s="9" t="s">
        <v>302</v>
      </c>
      <c r="D357" s="9" t="s">
        <v>5</v>
      </c>
      <c r="E357" s="9"/>
      <c r="F357" s="72">
        <f>F358</f>
        <v>21000</v>
      </c>
      <c r="G357" s="7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120">
        <f>X358</f>
        <v>16065.806</v>
      </c>
      <c r="Y357" s="88">
        <f t="shared" si="38"/>
        <v>76.5038380952381</v>
      </c>
      <c r="AA357" s="108"/>
      <c r="AB357" s="108"/>
      <c r="AC357" s="172"/>
    </row>
    <row r="358" spans="1:29" s="25" customFormat="1" ht="31.5" outlineLevel="6">
      <c r="A358" s="36" t="s">
        <v>188</v>
      </c>
      <c r="B358" s="19" t="s">
        <v>380</v>
      </c>
      <c r="C358" s="19" t="s">
        <v>303</v>
      </c>
      <c r="D358" s="19" t="s">
        <v>5</v>
      </c>
      <c r="E358" s="19"/>
      <c r="F358" s="67">
        <f>F359</f>
        <v>21000</v>
      </c>
      <c r="G358" s="7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117">
        <f>X359</f>
        <v>16065.806</v>
      </c>
      <c r="Y358" s="88">
        <f t="shared" si="38"/>
        <v>76.5038380952381</v>
      </c>
      <c r="AA358" s="108"/>
      <c r="AB358" s="108"/>
      <c r="AC358" s="172"/>
    </row>
    <row r="359" spans="1:29" s="25" customFormat="1" ht="15.75" outlineLevel="6">
      <c r="A359" s="5" t="s">
        <v>118</v>
      </c>
      <c r="B359" s="6" t="s">
        <v>380</v>
      </c>
      <c r="C359" s="6" t="s">
        <v>303</v>
      </c>
      <c r="D359" s="6" t="s">
        <v>119</v>
      </c>
      <c r="E359" s="6"/>
      <c r="F359" s="68">
        <f>F360+F361</f>
        <v>21000</v>
      </c>
      <c r="G359" s="7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18">
        <f>X360+X361</f>
        <v>16065.806</v>
      </c>
      <c r="Y359" s="88">
        <f t="shared" si="38"/>
        <v>76.5038380952381</v>
      </c>
      <c r="AA359" s="108"/>
      <c r="AB359" s="108"/>
      <c r="AC359" s="172"/>
    </row>
    <row r="360" spans="1:29" s="25" customFormat="1" ht="47.25" outlineLevel="6">
      <c r="A360" s="38" t="s">
        <v>198</v>
      </c>
      <c r="B360" s="34" t="s">
        <v>380</v>
      </c>
      <c r="C360" s="34" t="s">
        <v>303</v>
      </c>
      <c r="D360" s="34" t="s">
        <v>85</v>
      </c>
      <c r="E360" s="34"/>
      <c r="F360" s="69">
        <v>21000</v>
      </c>
      <c r="G360" s="7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113">
        <v>16065.806</v>
      </c>
      <c r="Y360" s="88">
        <f t="shared" si="38"/>
        <v>76.5038380952381</v>
      </c>
      <c r="AA360" s="112"/>
      <c r="AB360" s="112"/>
      <c r="AC360" s="174"/>
    </row>
    <row r="361" spans="1:29" s="25" customFormat="1" ht="15.75" outlineLevel="6">
      <c r="A361" s="38" t="s">
        <v>86</v>
      </c>
      <c r="B361" s="34" t="s">
        <v>380</v>
      </c>
      <c r="C361" s="34" t="s">
        <v>343</v>
      </c>
      <c r="D361" s="34" t="s">
        <v>87</v>
      </c>
      <c r="E361" s="34"/>
      <c r="F361" s="113">
        <v>0</v>
      </c>
      <c r="G361" s="7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113">
        <v>0</v>
      </c>
      <c r="Y361" s="88">
        <v>0</v>
      </c>
      <c r="AA361" s="108"/>
      <c r="AB361" s="108"/>
      <c r="AC361" s="172"/>
    </row>
    <row r="362" spans="1:29" s="25" customFormat="1" ht="31.5" outlineLevel="6">
      <c r="A362" s="44" t="s">
        <v>199</v>
      </c>
      <c r="B362" s="9" t="s">
        <v>380</v>
      </c>
      <c r="C362" s="9" t="s">
        <v>304</v>
      </c>
      <c r="D362" s="9" t="s">
        <v>5</v>
      </c>
      <c r="E362" s="9"/>
      <c r="F362" s="72">
        <f>F363</f>
        <v>11645</v>
      </c>
      <c r="G362" s="77" t="e">
        <f aca="true" t="shared" si="39" ref="G362:V362">G363</f>
        <v>#REF!</v>
      </c>
      <c r="H362" s="13" t="e">
        <f t="shared" si="39"/>
        <v>#REF!</v>
      </c>
      <c r="I362" s="13" t="e">
        <f t="shared" si="39"/>
        <v>#REF!</v>
      </c>
      <c r="J362" s="13" t="e">
        <f t="shared" si="39"/>
        <v>#REF!</v>
      </c>
      <c r="K362" s="13" t="e">
        <f t="shared" si="39"/>
        <v>#REF!</v>
      </c>
      <c r="L362" s="13" t="e">
        <f t="shared" si="39"/>
        <v>#REF!</v>
      </c>
      <c r="M362" s="13" t="e">
        <f t="shared" si="39"/>
        <v>#REF!</v>
      </c>
      <c r="N362" s="13" t="e">
        <f t="shared" si="39"/>
        <v>#REF!</v>
      </c>
      <c r="O362" s="13" t="e">
        <f t="shared" si="39"/>
        <v>#REF!</v>
      </c>
      <c r="P362" s="13" t="e">
        <f t="shared" si="39"/>
        <v>#REF!</v>
      </c>
      <c r="Q362" s="13" t="e">
        <f t="shared" si="39"/>
        <v>#REF!</v>
      </c>
      <c r="R362" s="13" t="e">
        <f t="shared" si="39"/>
        <v>#REF!</v>
      </c>
      <c r="S362" s="13" t="e">
        <f t="shared" si="39"/>
        <v>#REF!</v>
      </c>
      <c r="T362" s="13" t="e">
        <f t="shared" si="39"/>
        <v>#REF!</v>
      </c>
      <c r="U362" s="13" t="e">
        <f t="shared" si="39"/>
        <v>#REF!</v>
      </c>
      <c r="V362" s="13" t="e">
        <f t="shared" si="39"/>
        <v>#REF!</v>
      </c>
      <c r="X362" s="120">
        <f>X363</f>
        <v>9076.837</v>
      </c>
      <c r="Y362" s="88">
        <f t="shared" si="38"/>
        <v>77.94621726062687</v>
      </c>
      <c r="AA362" s="108"/>
      <c r="AB362" s="108"/>
      <c r="AC362" s="172"/>
    </row>
    <row r="363" spans="1:29" s="25" customFormat="1" ht="31.5" outlineLevel="6">
      <c r="A363" s="43" t="s">
        <v>155</v>
      </c>
      <c r="B363" s="19" t="s">
        <v>380</v>
      </c>
      <c r="C363" s="19" t="s">
        <v>305</v>
      </c>
      <c r="D363" s="19" t="s">
        <v>5</v>
      </c>
      <c r="E363" s="48"/>
      <c r="F363" s="67">
        <f>F364</f>
        <v>11645</v>
      </c>
      <c r="G363" s="78" t="e">
        <f>#REF!</f>
        <v>#REF!</v>
      </c>
      <c r="H363" s="7" t="e">
        <f>#REF!</f>
        <v>#REF!</v>
      </c>
      <c r="I363" s="7" t="e">
        <f>#REF!</f>
        <v>#REF!</v>
      </c>
      <c r="J363" s="7" t="e">
        <f>#REF!</f>
        <v>#REF!</v>
      </c>
      <c r="K363" s="7" t="e">
        <f>#REF!</f>
        <v>#REF!</v>
      </c>
      <c r="L363" s="7" t="e">
        <f>#REF!</f>
        <v>#REF!</v>
      </c>
      <c r="M363" s="7" t="e">
        <f>#REF!</f>
        <v>#REF!</v>
      </c>
      <c r="N363" s="7" t="e">
        <f>#REF!</f>
        <v>#REF!</v>
      </c>
      <c r="O363" s="7" t="e">
        <f>#REF!</f>
        <v>#REF!</v>
      </c>
      <c r="P363" s="7" t="e">
        <f>#REF!</f>
        <v>#REF!</v>
      </c>
      <c r="Q363" s="7" t="e">
        <f>#REF!</f>
        <v>#REF!</v>
      </c>
      <c r="R363" s="7" t="e">
        <f>#REF!</f>
        <v>#REF!</v>
      </c>
      <c r="S363" s="7" t="e">
        <f>#REF!</f>
        <v>#REF!</v>
      </c>
      <c r="T363" s="7" t="e">
        <f>#REF!</f>
        <v>#REF!</v>
      </c>
      <c r="U363" s="7" t="e">
        <f>#REF!</f>
        <v>#REF!</v>
      </c>
      <c r="V363" s="7" t="e">
        <f>#REF!</f>
        <v>#REF!</v>
      </c>
      <c r="X363" s="117">
        <f>X364</f>
        <v>9076.837</v>
      </c>
      <c r="Y363" s="88">
        <f t="shared" si="38"/>
        <v>77.94621726062687</v>
      </c>
      <c r="AA363" s="108"/>
      <c r="AB363" s="108"/>
      <c r="AC363" s="172"/>
    </row>
    <row r="364" spans="1:29" s="25" customFormat="1" ht="18.75" outlineLevel="6">
      <c r="A364" s="5" t="s">
        <v>118</v>
      </c>
      <c r="B364" s="6" t="s">
        <v>380</v>
      </c>
      <c r="C364" s="6" t="s">
        <v>305</v>
      </c>
      <c r="D364" s="6" t="s">
        <v>362</v>
      </c>
      <c r="E364" s="46"/>
      <c r="F364" s="68">
        <f>F365+F366</f>
        <v>11645</v>
      </c>
      <c r="G364" s="7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118">
        <f>X365+X366</f>
        <v>9076.837</v>
      </c>
      <c r="Y364" s="88">
        <f t="shared" si="38"/>
        <v>77.94621726062687</v>
      </c>
      <c r="AA364" s="108"/>
      <c r="AB364" s="108"/>
      <c r="AC364" s="172"/>
    </row>
    <row r="365" spans="1:29" s="25" customFormat="1" ht="47.25" outlineLevel="6">
      <c r="A365" s="38" t="s">
        <v>198</v>
      </c>
      <c r="B365" s="34" t="s">
        <v>380</v>
      </c>
      <c r="C365" s="34" t="s">
        <v>305</v>
      </c>
      <c r="D365" s="34" t="s">
        <v>85</v>
      </c>
      <c r="E365" s="47"/>
      <c r="F365" s="69">
        <v>11645</v>
      </c>
      <c r="G365" s="7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113">
        <v>9076.837</v>
      </c>
      <c r="Y365" s="88">
        <f t="shared" si="38"/>
        <v>77.94621726062687</v>
      </c>
      <c r="AA365" s="112"/>
      <c r="AB365" s="112"/>
      <c r="AC365" s="174"/>
    </row>
    <row r="366" spans="1:29" s="25" customFormat="1" ht="18.75" outlineLevel="6">
      <c r="A366" s="38" t="s">
        <v>86</v>
      </c>
      <c r="B366" s="34" t="s">
        <v>380</v>
      </c>
      <c r="C366" s="34" t="s">
        <v>342</v>
      </c>
      <c r="D366" s="34" t="s">
        <v>87</v>
      </c>
      <c r="E366" s="47"/>
      <c r="F366" s="113">
        <v>0</v>
      </c>
      <c r="G366" s="7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13">
        <v>0</v>
      </c>
      <c r="Y366" s="88">
        <v>0</v>
      </c>
      <c r="AA366" s="108"/>
      <c r="AB366" s="108"/>
      <c r="AC366" s="172"/>
    </row>
    <row r="367" spans="1:29" s="25" customFormat="1" ht="31.5" outlineLevel="6">
      <c r="A367" s="45" t="s">
        <v>67</v>
      </c>
      <c r="B367" s="30" t="s">
        <v>66</v>
      </c>
      <c r="C367" s="30" t="s">
        <v>249</v>
      </c>
      <c r="D367" s="30" t="s">
        <v>5</v>
      </c>
      <c r="E367" s="30"/>
      <c r="F367" s="59">
        <f>F368</f>
        <v>30</v>
      </c>
      <c r="G367" s="138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140"/>
      <c r="X367" s="59">
        <f>X368</f>
        <v>25.9</v>
      </c>
      <c r="Y367" s="88">
        <f t="shared" si="38"/>
        <v>86.33333333333333</v>
      </c>
      <c r="AA367" s="108"/>
      <c r="AB367" s="108"/>
      <c r="AC367" s="172"/>
    </row>
    <row r="368" spans="1:29" s="25" customFormat="1" ht="34.5" customHeight="1" outlineLevel="6">
      <c r="A368" s="8" t="s">
        <v>225</v>
      </c>
      <c r="B368" s="9" t="s">
        <v>66</v>
      </c>
      <c r="C368" s="9" t="s">
        <v>306</v>
      </c>
      <c r="D368" s="9" t="s">
        <v>5</v>
      </c>
      <c r="E368" s="9"/>
      <c r="F368" s="53">
        <f>F369</f>
        <v>30</v>
      </c>
      <c r="G368" s="138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140"/>
      <c r="X368" s="53">
        <f>X369</f>
        <v>25.9</v>
      </c>
      <c r="Y368" s="88">
        <f t="shared" si="38"/>
        <v>86.33333333333333</v>
      </c>
      <c r="AA368" s="108"/>
      <c r="AB368" s="108"/>
      <c r="AC368" s="172"/>
    </row>
    <row r="369" spans="1:29" s="25" customFormat="1" ht="31.5" outlineLevel="6">
      <c r="A369" s="43" t="s">
        <v>162</v>
      </c>
      <c r="B369" s="19" t="s">
        <v>66</v>
      </c>
      <c r="C369" s="19" t="s">
        <v>307</v>
      </c>
      <c r="D369" s="19" t="s">
        <v>5</v>
      </c>
      <c r="E369" s="19"/>
      <c r="F369" s="54">
        <f>F370</f>
        <v>30</v>
      </c>
      <c r="G369" s="138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140"/>
      <c r="X369" s="54">
        <f>X370</f>
        <v>25.9</v>
      </c>
      <c r="Y369" s="88">
        <f t="shared" si="38"/>
        <v>86.33333333333333</v>
      </c>
      <c r="AA369" s="108"/>
      <c r="AB369" s="108"/>
      <c r="AC369" s="172"/>
    </row>
    <row r="370" spans="1:29" s="25" customFormat="1" ht="15.75" outlineLevel="6">
      <c r="A370" s="5" t="s">
        <v>95</v>
      </c>
      <c r="B370" s="6" t="s">
        <v>66</v>
      </c>
      <c r="C370" s="6" t="s">
        <v>307</v>
      </c>
      <c r="D370" s="6" t="s">
        <v>96</v>
      </c>
      <c r="E370" s="6"/>
      <c r="F370" s="55">
        <f>F371</f>
        <v>30</v>
      </c>
      <c r="G370" s="138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140"/>
      <c r="X370" s="55">
        <f>X371</f>
        <v>25.9</v>
      </c>
      <c r="Y370" s="88">
        <f t="shared" si="38"/>
        <v>86.33333333333333</v>
      </c>
      <c r="AA370" s="108"/>
      <c r="AB370" s="108"/>
      <c r="AC370" s="172"/>
    </row>
    <row r="371" spans="1:29" s="25" customFormat="1" ht="18.75" customHeight="1" outlineLevel="6">
      <c r="A371" s="33" t="s">
        <v>97</v>
      </c>
      <c r="B371" s="34" t="s">
        <v>66</v>
      </c>
      <c r="C371" s="34" t="s">
        <v>307</v>
      </c>
      <c r="D371" s="34" t="s">
        <v>98</v>
      </c>
      <c r="E371" s="34"/>
      <c r="F371" s="56">
        <v>30</v>
      </c>
      <c r="G371" s="138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140"/>
      <c r="X371" s="56">
        <v>25.9</v>
      </c>
      <c r="Y371" s="88">
        <f t="shared" si="38"/>
        <v>86.33333333333333</v>
      </c>
      <c r="AA371" s="108"/>
      <c r="AB371" s="108"/>
      <c r="AC371" s="172"/>
    </row>
    <row r="372" spans="1:29" s="25" customFormat="1" ht="15.75" outlineLevel="6">
      <c r="A372" s="45" t="s">
        <v>45</v>
      </c>
      <c r="B372" s="30" t="s">
        <v>22</v>
      </c>
      <c r="C372" s="30" t="s">
        <v>249</v>
      </c>
      <c r="D372" s="30" t="s">
        <v>5</v>
      </c>
      <c r="E372" s="30"/>
      <c r="F372" s="59">
        <f>F373</f>
        <v>4152</v>
      </c>
      <c r="G372" s="139" t="e">
        <f>#REF!</f>
        <v>#REF!</v>
      </c>
      <c r="H372" s="53" t="e">
        <f>#REF!</f>
        <v>#REF!</v>
      </c>
      <c r="I372" s="53" t="e">
        <f>#REF!</f>
        <v>#REF!</v>
      </c>
      <c r="J372" s="53" t="e">
        <f>#REF!</f>
        <v>#REF!</v>
      </c>
      <c r="K372" s="53" t="e">
        <f>#REF!</f>
        <v>#REF!</v>
      </c>
      <c r="L372" s="53" t="e">
        <f>#REF!</f>
        <v>#REF!</v>
      </c>
      <c r="M372" s="53" t="e">
        <f>#REF!</f>
        <v>#REF!</v>
      </c>
      <c r="N372" s="53" t="e">
        <f>#REF!</f>
        <v>#REF!</v>
      </c>
      <c r="O372" s="53" t="e">
        <f>#REF!</f>
        <v>#REF!</v>
      </c>
      <c r="P372" s="53" t="e">
        <f>#REF!</f>
        <v>#REF!</v>
      </c>
      <c r="Q372" s="53" t="e">
        <f>#REF!</f>
        <v>#REF!</v>
      </c>
      <c r="R372" s="53" t="e">
        <f>#REF!</f>
        <v>#REF!</v>
      </c>
      <c r="S372" s="53" t="e">
        <f>#REF!</f>
        <v>#REF!</v>
      </c>
      <c r="T372" s="53" t="e">
        <f>#REF!</f>
        <v>#REF!</v>
      </c>
      <c r="U372" s="53" t="e">
        <f>#REF!</f>
        <v>#REF!</v>
      </c>
      <c r="V372" s="53" t="e">
        <f>#REF!</f>
        <v>#REF!</v>
      </c>
      <c r="W372" s="140"/>
      <c r="X372" s="59">
        <f>X373</f>
        <v>3904.468</v>
      </c>
      <c r="Y372" s="88">
        <f t="shared" si="38"/>
        <v>94.03824662813102</v>
      </c>
      <c r="AA372" s="108"/>
      <c r="AB372" s="108"/>
      <c r="AC372" s="172"/>
    </row>
    <row r="373" spans="1:29" s="25" customFormat="1" ht="15.75" outlineLevel="6">
      <c r="A373" s="8" t="s">
        <v>226</v>
      </c>
      <c r="B373" s="9" t="s">
        <v>22</v>
      </c>
      <c r="C373" s="9" t="s">
        <v>290</v>
      </c>
      <c r="D373" s="9" t="s">
        <v>5</v>
      </c>
      <c r="E373" s="9"/>
      <c r="F373" s="53">
        <f>F374+F386</f>
        <v>4152</v>
      </c>
      <c r="G373" s="138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140"/>
      <c r="X373" s="53">
        <f>X374+X386</f>
        <v>3904.468</v>
      </c>
      <c r="Y373" s="88">
        <f t="shared" si="38"/>
        <v>94.03824662813102</v>
      </c>
      <c r="AA373" s="108"/>
      <c r="AB373" s="108"/>
      <c r="AC373" s="172"/>
    </row>
    <row r="374" spans="1:29" s="25" customFormat="1" ht="15.75" outlineLevel="6">
      <c r="A374" s="36" t="s">
        <v>120</v>
      </c>
      <c r="B374" s="19" t="s">
        <v>22</v>
      </c>
      <c r="C374" s="19" t="s">
        <v>297</v>
      </c>
      <c r="D374" s="19" t="s">
        <v>5</v>
      </c>
      <c r="E374" s="19"/>
      <c r="F374" s="54">
        <f>F375+F378+F381</f>
        <v>3916.668</v>
      </c>
      <c r="G374" s="138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140"/>
      <c r="X374" s="54">
        <f>X375+X378+X381</f>
        <v>3904.468</v>
      </c>
      <c r="Y374" s="88">
        <f t="shared" si="38"/>
        <v>99.68851074433675</v>
      </c>
      <c r="AA374" s="108"/>
      <c r="AB374" s="108"/>
      <c r="AC374" s="172"/>
    </row>
    <row r="375" spans="1:29" s="25" customFormat="1" ht="31.5" outlineLevel="6">
      <c r="A375" s="36" t="s">
        <v>163</v>
      </c>
      <c r="B375" s="19" t="s">
        <v>22</v>
      </c>
      <c r="C375" s="19" t="s">
        <v>308</v>
      </c>
      <c r="D375" s="19" t="s">
        <v>5</v>
      </c>
      <c r="E375" s="19"/>
      <c r="F375" s="54">
        <f>F376</f>
        <v>0</v>
      </c>
      <c r="G375" s="138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140"/>
      <c r="X375" s="54">
        <f>X376</f>
        <v>0</v>
      </c>
      <c r="Y375" s="88">
        <v>0</v>
      </c>
      <c r="AA375" s="108"/>
      <c r="AB375" s="108"/>
      <c r="AC375" s="172"/>
    </row>
    <row r="376" spans="1:29" s="25" customFormat="1" ht="15.75" outlineLevel="6">
      <c r="A376" s="5" t="s">
        <v>95</v>
      </c>
      <c r="B376" s="6" t="s">
        <v>22</v>
      </c>
      <c r="C376" s="6" t="s">
        <v>308</v>
      </c>
      <c r="D376" s="6" t="s">
        <v>96</v>
      </c>
      <c r="E376" s="6"/>
      <c r="F376" s="55">
        <f>F377</f>
        <v>0</v>
      </c>
      <c r="G376" s="138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140"/>
      <c r="X376" s="55">
        <f>X377</f>
        <v>0</v>
      </c>
      <c r="Y376" s="88">
        <v>0</v>
      </c>
      <c r="AA376" s="108"/>
      <c r="AB376" s="108"/>
      <c r="AC376" s="172"/>
    </row>
    <row r="377" spans="1:29" s="25" customFormat="1" ht="33.75" customHeight="1" outlineLevel="6">
      <c r="A377" s="33" t="s">
        <v>97</v>
      </c>
      <c r="B377" s="34" t="s">
        <v>22</v>
      </c>
      <c r="C377" s="34" t="s">
        <v>308</v>
      </c>
      <c r="D377" s="34" t="s">
        <v>98</v>
      </c>
      <c r="E377" s="34"/>
      <c r="F377" s="56">
        <v>0</v>
      </c>
      <c r="G377" s="138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140"/>
      <c r="X377" s="56">
        <v>0</v>
      </c>
      <c r="Y377" s="88">
        <v>0</v>
      </c>
      <c r="AA377" s="108"/>
      <c r="AB377" s="108"/>
      <c r="AC377" s="172"/>
    </row>
    <row r="378" spans="1:29" s="25" customFormat="1" ht="47.25" outlineLevel="6">
      <c r="A378" s="36" t="s">
        <v>164</v>
      </c>
      <c r="B378" s="19" t="s">
        <v>22</v>
      </c>
      <c r="C378" s="19" t="s">
        <v>309</v>
      </c>
      <c r="D378" s="19" t="s">
        <v>5</v>
      </c>
      <c r="E378" s="19"/>
      <c r="F378" s="54">
        <f>F379</f>
        <v>900</v>
      </c>
      <c r="G378" s="138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140"/>
      <c r="X378" s="54">
        <f>X379</f>
        <v>887.8</v>
      </c>
      <c r="Y378" s="88">
        <f t="shared" si="38"/>
        <v>98.64444444444443</v>
      </c>
      <c r="AA378" s="108"/>
      <c r="AB378" s="108"/>
      <c r="AC378" s="172"/>
    </row>
    <row r="379" spans="1:29" s="25" customFormat="1" ht="15.75" outlineLevel="6">
      <c r="A379" s="5" t="s">
        <v>118</v>
      </c>
      <c r="B379" s="6" t="s">
        <v>22</v>
      </c>
      <c r="C379" s="6" t="s">
        <v>309</v>
      </c>
      <c r="D379" s="6" t="s">
        <v>119</v>
      </c>
      <c r="E379" s="6"/>
      <c r="F379" s="55">
        <f>F380</f>
        <v>900</v>
      </c>
      <c r="G379" s="138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140"/>
      <c r="X379" s="55">
        <f>X380</f>
        <v>887.8</v>
      </c>
      <c r="Y379" s="88">
        <f t="shared" si="38"/>
        <v>98.64444444444443</v>
      </c>
      <c r="AA379" s="108"/>
      <c r="AB379" s="108"/>
      <c r="AC379" s="172"/>
    </row>
    <row r="380" spans="1:29" s="25" customFormat="1" ht="15.75" outlineLevel="6">
      <c r="A380" s="38" t="s">
        <v>86</v>
      </c>
      <c r="B380" s="34" t="s">
        <v>22</v>
      </c>
      <c r="C380" s="34" t="s">
        <v>309</v>
      </c>
      <c r="D380" s="34" t="s">
        <v>87</v>
      </c>
      <c r="E380" s="34"/>
      <c r="F380" s="56">
        <v>900</v>
      </c>
      <c r="G380" s="138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140"/>
      <c r="X380" s="56">
        <v>887.8</v>
      </c>
      <c r="Y380" s="88">
        <f t="shared" si="38"/>
        <v>98.64444444444443</v>
      </c>
      <c r="AA380" s="108"/>
      <c r="AB380" s="108"/>
      <c r="AC380" s="172"/>
    </row>
    <row r="381" spans="1:29" s="25" customFormat="1" ht="15.75" outlineLevel="6">
      <c r="A381" s="43" t="s">
        <v>165</v>
      </c>
      <c r="B381" s="42" t="s">
        <v>22</v>
      </c>
      <c r="C381" s="42" t="s">
        <v>310</v>
      </c>
      <c r="D381" s="42" t="s">
        <v>5</v>
      </c>
      <c r="E381" s="42"/>
      <c r="F381" s="146">
        <f>F382+F384</f>
        <v>3016.668</v>
      </c>
      <c r="G381" s="138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140"/>
      <c r="X381" s="146">
        <f>X382+X384</f>
        <v>3016.668</v>
      </c>
      <c r="Y381" s="88">
        <f t="shared" si="38"/>
        <v>100</v>
      </c>
      <c r="AA381" s="108"/>
      <c r="AB381" s="108"/>
      <c r="AC381" s="172"/>
    </row>
    <row r="382" spans="1:29" s="25" customFormat="1" ht="15.75" outlineLevel="6">
      <c r="A382" s="5" t="s">
        <v>95</v>
      </c>
      <c r="B382" s="6" t="s">
        <v>22</v>
      </c>
      <c r="C382" s="6" t="s">
        <v>310</v>
      </c>
      <c r="D382" s="6" t="s">
        <v>96</v>
      </c>
      <c r="E382" s="6"/>
      <c r="F382" s="55">
        <f>F383</f>
        <v>0</v>
      </c>
      <c r="G382" s="138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140"/>
      <c r="X382" s="55">
        <f>X383</f>
        <v>0</v>
      </c>
      <c r="Y382" s="88">
        <v>0</v>
      </c>
      <c r="AA382" s="108"/>
      <c r="AB382" s="108"/>
      <c r="AC382" s="172"/>
    </row>
    <row r="383" spans="1:29" s="25" customFormat="1" ht="31.5" outlineLevel="6">
      <c r="A383" s="33" t="s">
        <v>97</v>
      </c>
      <c r="B383" s="34" t="s">
        <v>22</v>
      </c>
      <c r="C383" s="34" t="s">
        <v>310</v>
      </c>
      <c r="D383" s="34" t="s">
        <v>98</v>
      </c>
      <c r="E383" s="34"/>
      <c r="F383" s="56">
        <v>0</v>
      </c>
      <c r="G383" s="138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140"/>
      <c r="X383" s="56">
        <v>0</v>
      </c>
      <c r="Y383" s="88">
        <v>0</v>
      </c>
      <c r="AA383" s="108"/>
      <c r="AB383" s="108"/>
      <c r="AC383" s="172"/>
    </row>
    <row r="384" spans="1:29" s="25" customFormat="1" ht="15.75" outlineLevel="6">
      <c r="A384" s="5" t="s">
        <v>118</v>
      </c>
      <c r="B384" s="6" t="s">
        <v>22</v>
      </c>
      <c r="C384" s="6" t="s">
        <v>310</v>
      </c>
      <c r="D384" s="6" t="s">
        <v>119</v>
      </c>
      <c r="E384" s="6"/>
      <c r="F384" s="55">
        <f>F385</f>
        <v>3016.668</v>
      </c>
      <c r="G384" s="138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140"/>
      <c r="X384" s="55">
        <f>X385</f>
        <v>3016.668</v>
      </c>
      <c r="Y384" s="88">
        <f t="shared" si="38"/>
        <v>100</v>
      </c>
      <c r="AA384" s="108"/>
      <c r="AB384" s="108"/>
      <c r="AC384" s="172"/>
    </row>
    <row r="385" spans="1:29" s="25" customFormat="1" ht="47.25" outlineLevel="6">
      <c r="A385" s="38" t="s">
        <v>198</v>
      </c>
      <c r="B385" s="34" t="s">
        <v>22</v>
      </c>
      <c r="C385" s="34" t="s">
        <v>310</v>
      </c>
      <c r="D385" s="34" t="s">
        <v>85</v>
      </c>
      <c r="E385" s="34"/>
      <c r="F385" s="56">
        <v>3016.668</v>
      </c>
      <c r="G385" s="138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140"/>
      <c r="X385" s="56">
        <v>3016.668</v>
      </c>
      <c r="Y385" s="88">
        <f t="shared" si="38"/>
        <v>100</v>
      </c>
      <c r="AA385" s="112"/>
      <c r="AB385" s="112"/>
      <c r="AC385" s="174"/>
    </row>
    <row r="386" spans="1:29" s="25" customFormat="1" ht="31.5" outlineLevel="6">
      <c r="A386" s="58" t="s">
        <v>166</v>
      </c>
      <c r="B386" s="19" t="s">
        <v>22</v>
      </c>
      <c r="C386" s="19" t="s">
        <v>312</v>
      </c>
      <c r="D386" s="19" t="s">
        <v>5</v>
      </c>
      <c r="E386" s="19"/>
      <c r="F386" s="54">
        <f>F387</f>
        <v>235.332</v>
      </c>
      <c r="G386" s="138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140"/>
      <c r="X386" s="54">
        <f>X387</f>
        <v>0</v>
      </c>
      <c r="Y386" s="88">
        <f t="shared" si="38"/>
        <v>0</v>
      </c>
      <c r="AA386" s="108"/>
      <c r="AB386" s="108"/>
      <c r="AC386" s="172"/>
    </row>
    <row r="387" spans="1:29" s="25" customFormat="1" ht="15.75" outlineLevel="6">
      <c r="A387" s="5" t="s">
        <v>124</v>
      </c>
      <c r="B387" s="6" t="s">
        <v>22</v>
      </c>
      <c r="C387" s="6" t="s">
        <v>311</v>
      </c>
      <c r="D387" s="6" t="s">
        <v>122</v>
      </c>
      <c r="E387" s="6"/>
      <c r="F387" s="55">
        <f>F388</f>
        <v>235.332</v>
      </c>
      <c r="G387" s="138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140"/>
      <c r="X387" s="55">
        <f>X388</f>
        <v>0</v>
      </c>
      <c r="Y387" s="88">
        <f t="shared" si="38"/>
        <v>0</v>
      </c>
      <c r="AA387" s="108"/>
      <c r="AB387" s="108"/>
      <c r="AC387" s="172"/>
    </row>
    <row r="388" spans="1:29" s="25" customFormat="1" ht="31.5" outlineLevel="6">
      <c r="A388" s="33" t="s">
        <v>125</v>
      </c>
      <c r="B388" s="34" t="s">
        <v>22</v>
      </c>
      <c r="C388" s="34" t="s">
        <v>311</v>
      </c>
      <c r="D388" s="34" t="s">
        <v>123</v>
      </c>
      <c r="E388" s="34"/>
      <c r="F388" s="56">
        <v>235.332</v>
      </c>
      <c r="G388" s="138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140"/>
      <c r="X388" s="56">
        <v>0</v>
      </c>
      <c r="Y388" s="88">
        <f t="shared" si="38"/>
        <v>0</v>
      </c>
      <c r="Z388" s="91"/>
      <c r="AA388" s="121"/>
      <c r="AB388" s="121"/>
      <c r="AC388" s="172"/>
    </row>
    <row r="389" spans="1:29" s="25" customFormat="1" ht="15.75" outlineLevel="6">
      <c r="A389" s="45" t="s">
        <v>37</v>
      </c>
      <c r="B389" s="30" t="s">
        <v>13</v>
      </c>
      <c r="C389" s="30" t="s">
        <v>249</v>
      </c>
      <c r="D389" s="30" t="s">
        <v>5</v>
      </c>
      <c r="E389" s="30"/>
      <c r="F389" s="59">
        <f>F390+F401</f>
        <v>15276.82497</v>
      </c>
      <c r="G389" s="79">
        <f aca="true" t="shared" si="40" ref="G389:V389">G391+G401</f>
        <v>0</v>
      </c>
      <c r="H389" s="10">
        <f t="shared" si="40"/>
        <v>0</v>
      </c>
      <c r="I389" s="10">
        <f t="shared" si="40"/>
        <v>0</v>
      </c>
      <c r="J389" s="10">
        <f t="shared" si="40"/>
        <v>0</v>
      </c>
      <c r="K389" s="10">
        <f t="shared" si="40"/>
        <v>0</v>
      </c>
      <c r="L389" s="10">
        <f t="shared" si="40"/>
        <v>0</v>
      </c>
      <c r="M389" s="10">
        <f t="shared" si="40"/>
        <v>0</v>
      </c>
      <c r="N389" s="10">
        <f t="shared" si="40"/>
        <v>0</v>
      </c>
      <c r="O389" s="10">
        <f t="shared" si="40"/>
        <v>0</v>
      </c>
      <c r="P389" s="10">
        <f t="shared" si="40"/>
        <v>0</v>
      </c>
      <c r="Q389" s="10">
        <f t="shared" si="40"/>
        <v>0</v>
      </c>
      <c r="R389" s="10">
        <f t="shared" si="40"/>
        <v>0</v>
      </c>
      <c r="S389" s="10">
        <f t="shared" si="40"/>
        <v>0</v>
      </c>
      <c r="T389" s="10">
        <f t="shared" si="40"/>
        <v>0</v>
      </c>
      <c r="U389" s="10">
        <f t="shared" si="40"/>
        <v>0</v>
      </c>
      <c r="V389" s="10">
        <f t="shared" si="40"/>
        <v>0</v>
      </c>
      <c r="X389" s="59">
        <f>X390+X401</f>
        <v>11331.178000000002</v>
      </c>
      <c r="Y389" s="88">
        <f t="shared" si="38"/>
        <v>74.17233634771428</v>
      </c>
      <c r="AA389" s="108"/>
      <c r="AB389" s="108"/>
      <c r="AC389" s="172"/>
    </row>
    <row r="390" spans="1:29" s="25" customFormat="1" ht="36" customHeight="1" outlineLevel="6">
      <c r="A390" s="22" t="s">
        <v>133</v>
      </c>
      <c r="B390" s="9" t="s">
        <v>13</v>
      </c>
      <c r="C390" s="9" t="s">
        <v>250</v>
      </c>
      <c r="D390" s="9" t="s">
        <v>5</v>
      </c>
      <c r="E390" s="9"/>
      <c r="F390" s="53">
        <f>F391</f>
        <v>1793.72624</v>
      </c>
      <c r="G390" s="79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X390" s="53">
        <f>X391</f>
        <v>1432.5370000000003</v>
      </c>
      <c r="Y390" s="88">
        <f t="shared" si="38"/>
        <v>79.86374777011682</v>
      </c>
      <c r="AA390" s="108"/>
      <c r="AB390" s="108"/>
      <c r="AC390" s="172"/>
    </row>
    <row r="391" spans="1:29" s="25" customFormat="1" ht="31.5" outlineLevel="6">
      <c r="A391" s="22" t="s">
        <v>135</v>
      </c>
      <c r="B391" s="12" t="s">
        <v>13</v>
      </c>
      <c r="C391" s="12" t="s">
        <v>251</v>
      </c>
      <c r="D391" s="12" t="s">
        <v>5</v>
      </c>
      <c r="E391" s="12"/>
      <c r="F391" s="57">
        <f>F392+F399</f>
        <v>1793.72624</v>
      </c>
      <c r="G391" s="77">
        <f aca="true" t="shared" si="41" ref="G391:V391">G392</f>
        <v>0</v>
      </c>
      <c r="H391" s="13">
        <f t="shared" si="41"/>
        <v>0</v>
      </c>
      <c r="I391" s="13">
        <f t="shared" si="41"/>
        <v>0</v>
      </c>
      <c r="J391" s="13">
        <f t="shared" si="41"/>
        <v>0</v>
      </c>
      <c r="K391" s="13">
        <f t="shared" si="41"/>
        <v>0</v>
      </c>
      <c r="L391" s="13">
        <f t="shared" si="41"/>
        <v>0</v>
      </c>
      <c r="M391" s="13">
        <f t="shared" si="41"/>
        <v>0</v>
      </c>
      <c r="N391" s="13">
        <f t="shared" si="41"/>
        <v>0</v>
      </c>
      <c r="O391" s="13">
        <f t="shared" si="41"/>
        <v>0</v>
      </c>
      <c r="P391" s="13">
        <f t="shared" si="41"/>
        <v>0</v>
      </c>
      <c r="Q391" s="13">
        <f t="shared" si="41"/>
        <v>0</v>
      </c>
      <c r="R391" s="13">
        <f t="shared" si="41"/>
        <v>0</v>
      </c>
      <c r="S391" s="13">
        <f t="shared" si="41"/>
        <v>0</v>
      </c>
      <c r="T391" s="13">
        <f t="shared" si="41"/>
        <v>0</v>
      </c>
      <c r="U391" s="13">
        <f t="shared" si="41"/>
        <v>0</v>
      </c>
      <c r="V391" s="13">
        <f t="shared" si="41"/>
        <v>0</v>
      </c>
      <c r="X391" s="57">
        <f>X392+X399</f>
        <v>1432.5370000000003</v>
      </c>
      <c r="Y391" s="88">
        <f t="shared" si="38"/>
        <v>79.86374777011682</v>
      </c>
      <c r="AA391" s="108"/>
      <c r="AB391" s="108"/>
      <c r="AC391" s="172"/>
    </row>
    <row r="392" spans="1:29" s="25" customFormat="1" ht="47.25" outlineLevel="6">
      <c r="A392" s="37" t="s">
        <v>196</v>
      </c>
      <c r="B392" s="19" t="s">
        <v>13</v>
      </c>
      <c r="C392" s="19" t="s">
        <v>253</v>
      </c>
      <c r="D392" s="19" t="s">
        <v>5</v>
      </c>
      <c r="E392" s="19"/>
      <c r="F392" s="54">
        <f>F393+F397</f>
        <v>1700</v>
      </c>
      <c r="G392" s="78">
        <f aca="true" t="shared" si="42" ref="G392:V392">G393</f>
        <v>0</v>
      </c>
      <c r="H392" s="7">
        <f t="shared" si="42"/>
        <v>0</v>
      </c>
      <c r="I392" s="7">
        <f t="shared" si="42"/>
        <v>0</v>
      </c>
      <c r="J392" s="7">
        <f t="shared" si="42"/>
        <v>0</v>
      </c>
      <c r="K392" s="7">
        <f t="shared" si="42"/>
        <v>0</v>
      </c>
      <c r="L392" s="7">
        <f t="shared" si="42"/>
        <v>0</v>
      </c>
      <c r="M392" s="7">
        <f t="shared" si="42"/>
        <v>0</v>
      </c>
      <c r="N392" s="7">
        <f t="shared" si="42"/>
        <v>0</v>
      </c>
      <c r="O392" s="7">
        <f t="shared" si="42"/>
        <v>0</v>
      </c>
      <c r="P392" s="7">
        <f t="shared" si="42"/>
        <v>0</v>
      </c>
      <c r="Q392" s="7">
        <f t="shared" si="42"/>
        <v>0</v>
      </c>
      <c r="R392" s="7">
        <f t="shared" si="42"/>
        <v>0</v>
      </c>
      <c r="S392" s="7">
        <f t="shared" si="42"/>
        <v>0</v>
      </c>
      <c r="T392" s="7">
        <f t="shared" si="42"/>
        <v>0</v>
      </c>
      <c r="U392" s="7">
        <f t="shared" si="42"/>
        <v>0</v>
      </c>
      <c r="V392" s="7">
        <f t="shared" si="42"/>
        <v>0</v>
      </c>
      <c r="X392" s="54">
        <f>X393+X397</f>
        <v>1338.8110000000001</v>
      </c>
      <c r="Y392" s="88">
        <f t="shared" si="38"/>
        <v>78.75358823529413</v>
      </c>
      <c r="AA392" s="108"/>
      <c r="AB392" s="108"/>
      <c r="AC392" s="172"/>
    </row>
    <row r="393" spans="1:29" s="25" customFormat="1" ht="16.5" customHeight="1" outlineLevel="6">
      <c r="A393" s="5" t="s">
        <v>94</v>
      </c>
      <c r="B393" s="6" t="s">
        <v>13</v>
      </c>
      <c r="C393" s="6" t="s">
        <v>253</v>
      </c>
      <c r="D393" s="6" t="s">
        <v>93</v>
      </c>
      <c r="E393" s="6"/>
      <c r="F393" s="55">
        <f>F394+F395+F396</f>
        <v>1700</v>
      </c>
      <c r="G393" s="7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55">
        <f>X394+X395+X396</f>
        <v>1338.8110000000001</v>
      </c>
      <c r="Y393" s="88">
        <f t="shared" si="38"/>
        <v>78.75358823529413</v>
      </c>
      <c r="AA393" s="108"/>
      <c r="AB393" s="108"/>
      <c r="AC393" s="172"/>
    </row>
    <row r="394" spans="1:29" s="25" customFormat="1" ht="31.5" outlineLevel="6">
      <c r="A394" s="33" t="s">
        <v>242</v>
      </c>
      <c r="B394" s="34" t="s">
        <v>13</v>
      </c>
      <c r="C394" s="34" t="s">
        <v>253</v>
      </c>
      <c r="D394" s="34" t="s">
        <v>91</v>
      </c>
      <c r="E394" s="34"/>
      <c r="F394" s="56">
        <v>1289</v>
      </c>
      <c r="G394" s="7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56">
        <v>1030.633</v>
      </c>
      <c r="Y394" s="88">
        <f t="shared" si="38"/>
        <v>79.95601241272304</v>
      </c>
      <c r="AA394" s="108"/>
      <c r="AB394" s="108"/>
      <c r="AC394" s="172"/>
    </row>
    <row r="395" spans="1:29" s="25" customFormat="1" ht="31.5" outlineLevel="6">
      <c r="A395" s="33" t="s">
        <v>247</v>
      </c>
      <c r="B395" s="34" t="s">
        <v>13</v>
      </c>
      <c r="C395" s="34" t="s">
        <v>253</v>
      </c>
      <c r="D395" s="34" t="s">
        <v>92</v>
      </c>
      <c r="E395" s="34"/>
      <c r="F395" s="56">
        <v>0</v>
      </c>
      <c r="G395" s="7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56">
        <v>0</v>
      </c>
      <c r="Y395" s="88">
        <v>0</v>
      </c>
      <c r="AA395" s="108"/>
      <c r="AB395" s="108"/>
      <c r="AC395" s="172"/>
    </row>
    <row r="396" spans="1:29" s="25" customFormat="1" ht="47.25" outlineLevel="6">
      <c r="A396" s="33" t="s">
        <v>243</v>
      </c>
      <c r="B396" s="34" t="s">
        <v>13</v>
      </c>
      <c r="C396" s="34" t="s">
        <v>253</v>
      </c>
      <c r="D396" s="34" t="s">
        <v>244</v>
      </c>
      <c r="E396" s="34"/>
      <c r="F396" s="56">
        <v>411</v>
      </c>
      <c r="G396" s="7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56">
        <v>308.178</v>
      </c>
      <c r="Y396" s="88">
        <f aca="true" t="shared" si="43" ref="Y396:Y459">X396/F396*100</f>
        <v>74.98248175182482</v>
      </c>
      <c r="AA396" s="112"/>
      <c r="AB396" s="112"/>
      <c r="AC396" s="172"/>
    </row>
    <row r="397" spans="1:29" s="25" customFormat="1" ht="15.75" outlineLevel="6">
      <c r="A397" s="5" t="s">
        <v>95</v>
      </c>
      <c r="B397" s="6" t="s">
        <v>13</v>
      </c>
      <c r="C397" s="6" t="s">
        <v>253</v>
      </c>
      <c r="D397" s="6" t="s">
        <v>96</v>
      </c>
      <c r="E397" s="6"/>
      <c r="F397" s="55">
        <f>F398</f>
        <v>0</v>
      </c>
      <c r="G397" s="7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55">
        <f>X398</f>
        <v>0</v>
      </c>
      <c r="Y397" s="88">
        <v>0</v>
      </c>
      <c r="AA397" s="108"/>
      <c r="AB397" s="108"/>
      <c r="AC397" s="172"/>
    </row>
    <row r="398" spans="1:29" s="25" customFormat="1" ht="31.5" outlineLevel="6">
      <c r="A398" s="33" t="s">
        <v>97</v>
      </c>
      <c r="B398" s="34" t="s">
        <v>13</v>
      </c>
      <c r="C398" s="34" t="s">
        <v>253</v>
      </c>
      <c r="D398" s="34" t="s">
        <v>98</v>
      </c>
      <c r="E398" s="34"/>
      <c r="F398" s="56">
        <v>0</v>
      </c>
      <c r="G398" s="7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56">
        <v>0</v>
      </c>
      <c r="Y398" s="88">
        <v>0</v>
      </c>
      <c r="AA398" s="108"/>
      <c r="AB398" s="108"/>
      <c r="AC398" s="172"/>
    </row>
    <row r="399" spans="1:29" s="25" customFormat="1" ht="15.75" outlineLevel="6">
      <c r="A399" s="36" t="s">
        <v>137</v>
      </c>
      <c r="B399" s="19" t="s">
        <v>13</v>
      </c>
      <c r="C399" s="19" t="s">
        <v>255</v>
      </c>
      <c r="D399" s="19" t="s">
        <v>5</v>
      </c>
      <c r="E399" s="19"/>
      <c r="F399" s="54">
        <f>F400</f>
        <v>93.72624</v>
      </c>
      <c r="G399" s="7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54">
        <f>X400</f>
        <v>93.726</v>
      </c>
      <c r="Y399" s="88">
        <f t="shared" si="43"/>
        <v>99.9997439351029</v>
      </c>
      <c r="AA399" s="108"/>
      <c r="AB399" s="108"/>
      <c r="AC399" s="172"/>
    </row>
    <row r="400" spans="1:29" s="25" customFormat="1" ht="19.5" customHeight="1" outlineLevel="6">
      <c r="A400" s="65" t="s">
        <v>353</v>
      </c>
      <c r="B400" s="64" t="s">
        <v>13</v>
      </c>
      <c r="C400" s="64" t="s">
        <v>255</v>
      </c>
      <c r="D400" s="64" t="s">
        <v>352</v>
      </c>
      <c r="E400" s="64"/>
      <c r="F400" s="66">
        <v>93.72624</v>
      </c>
      <c r="G400" s="90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91"/>
      <c r="X400" s="66">
        <v>93.726</v>
      </c>
      <c r="Y400" s="88">
        <f t="shared" si="43"/>
        <v>99.9997439351029</v>
      </c>
      <c r="AA400" s="108"/>
      <c r="AB400" s="108"/>
      <c r="AC400" s="172"/>
    </row>
    <row r="401" spans="1:29" s="25" customFormat="1" ht="33" customHeight="1" outlineLevel="6">
      <c r="A401" s="44" t="s">
        <v>223</v>
      </c>
      <c r="B401" s="12" t="s">
        <v>13</v>
      </c>
      <c r="C401" s="12" t="s">
        <v>290</v>
      </c>
      <c r="D401" s="12" t="s">
        <v>5</v>
      </c>
      <c r="E401" s="12"/>
      <c r="F401" s="57">
        <f>F402</f>
        <v>13483.09873</v>
      </c>
      <c r="G401" s="77">
        <f aca="true" t="shared" si="44" ref="G401:V401">G403</f>
        <v>0</v>
      </c>
      <c r="H401" s="13">
        <f t="shared" si="44"/>
        <v>0</v>
      </c>
      <c r="I401" s="13">
        <f t="shared" si="44"/>
        <v>0</v>
      </c>
      <c r="J401" s="13">
        <f t="shared" si="44"/>
        <v>0</v>
      </c>
      <c r="K401" s="13">
        <f t="shared" si="44"/>
        <v>0</v>
      </c>
      <c r="L401" s="13">
        <f t="shared" si="44"/>
        <v>0</v>
      </c>
      <c r="M401" s="13">
        <f t="shared" si="44"/>
        <v>0</v>
      </c>
      <c r="N401" s="13">
        <f t="shared" si="44"/>
        <v>0</v>
      </c>
      <c r="O401" s="13">
        <f t="shared" si="44"/>
        <v>0</v>
      </c>
      <c r="P401" s="13">
        <f t="shared" si="44"/>
        <v>0</v>
      </c>
      <c r="Q401" s="13">
        <f t="shared" si="44"/>
        <v>0</v>
      </c>
      <c r="R401" s="13">
        <f t="shared" si="44"/>
        <v>0</v>
      </c>
      <c r="S401" s="13">
        <f t="shared" si="44"/>
        <v>0</v>
      </c>
      <c r="T401" s="13">
        <f t="shared" si="44"/>
        <v>0</v>
      </c>
      <c r="U401" s="13">
        <f t="shared" si="44"/>
        <v>0</v>
      </c>
      <c r="V401" s="13">
        <f t="shared" si="44"/>
        <v>0</v>
      </c>
      <c r="X401" s="57">
        <f>X402</f>
        <v>9898.641000000001</v>
      </c>
      <c r="Y401" s="88">
        <f t="shared" si="43"/>
        <v>73.41517850029125</v>
      </c>
      <c r="AA401" s="108"/>
      <c r="AB401" s="108"/>
      <c r="AC401" s="172"/>
    </row>
    <row r="402" spans="1:29" s="25" customFormat="1" ht="31.5" outlineLevel="6">
      <c r="A402" s="44" t="s">
        <v>166</v>
      </c>
      <c r="B402" s="12" t="s">
        <v>13</v>
      </c>
      <c r="C402" s="12" t="s">
        <v>312</v>
      </c>
      <c r="D402" s="12" t="s">
        <v>5</v>
      </c>
      <c r="E402" s="12"/>
      <c r="F402" s="57">
        <f>F403</f>
        <v>13483.09873</v>
      </c>
      <c r="G402" s="77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7">
        <f>X403</f>
        <v>9898.641000000001</v>
      </c>
      <c r="Y402" s="88">
        <f t="shared" si="43"/>
        <v>73.41517850029125</v>
      </c>
      <c r="AA402" s="108"/>
      <c r="AB402" s="108"/>
      <c r="AC402" s="172"/>
    </row>
    <row r="403" spans="1:29" s="25" customFormat="1" ht="31.5" outlineLevel="6">
      <c r="A403" s="36" t="s">
        <v>138</v>
      </c>
      <c r="B403" s="19" t="s">
        <v>13</v>
      </c>
      <c r="C403" s="19" t="s">
        <v>313</v>
      </c>
      <c r="D403" s="19" t="s">
        <v>5</v>
      </c>
      <c r="E403" s="19"/>
      <c r="F403" s="54">
        <f>F404+F408+F410</f>
        <v>13483.09873</v>
      </c>
      <c r="G403" s="78">
        <f aca="true" t="shared" si="45" ref="G403:V403">G404</f>
        <v>0</v>
      </c>
      <c r="H403" s="7">
        <f t="shared" si="45"/>
        <v>0</v>
      </c>
      <c r="I403" s="7">
        <f t="shared" si="45"/>
        <v>0</v>
      </c>
      <c r="J403" s="7">
        <f t="shared" si="45"/>
        <v>0</v>
      </c>
      <c r="K403" s="7">
        <f t="shared" si="45"/>
        <v>0</v>
      </c>
      <c r="L403" s="7">
        <f t="shared" si="45"/>
        <v>0</v>
      </c>
      <c r="M403" s="7">
        <f t="shared" si="45"/>
        <v>0</v>
      </c>
      <c r="N403" s="7">
        <f t="shared" si="45"/>
        <v>0</v>
      </c>
      <c r="O403" s="7">
        <f t="shared" si="45"/>
        <v>0</v>
      </c>
      <c r="P403" s="7">
        <f t="shared" si="45"/>
        <v>0</v>
      </c>
      <c r="Q403" s="7">
        <f t="shared" si="45"/>
        <v>0</v>
      </c>
      <c r="R403" s="7">
        <f t="shared" si="45"/>
        <v>0</v>
      </c>
      <c r="S403" s="7">
        <f t="shared" si="45"/>
        <v>0</v>
      </c>
      <c r="T403" s="7">
        <f t="shared" si="45"/>
        <v>0</v>
      </c>
      <c r="U403" s="7">
        <f t="shared" si="45"/>
        <v>0</v>
      </c>
      <c r="V403" s="7">
        <f t="shared" si="45"/>
        <v>0</v>
      </c>
      <c r="X403" s="54">
        <f>X404+X408+X410</f>
        <v>9898.641000000001</v>
      </c>
      <c r="Y403" s="88">
        <f t="shared" si="43"/>
        <v>73.41517850029125</v>
      </c>
      <c r="AA403" s="108"/>
      <c r="AB403" s="108"/>
      <c r="AC403" s="172"/>
    </row>
    <row r="404" spans="1:29" s="25" customFormat="1" ht="15.75" outlineLevel="6">
      <c r="A404" s="5" t="s">
        <v>110</v>
      </c>
      <c r="B404" s="6" t="s">
        <v>13</v>
      </c>
      <c r="C404" s="6" t="s">
        <v>313</v>
      </c>
      <c r="D404" s="6" t="s">
        <v>111</v>
      </c>
      <c r="E404" s="6"/>
      <c r="F404" s="55">
        <f>F405+F406+F407</f>
        <v>11726.79322</v>
      </c>
      <c r="G404" s="7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55">
        <f>X405+X406+X407</f>
        <v>8519.166000000001</v>
      </c>
      <c r="Y404" s="88">
        <f t="shared" si="43"/>
        <v>72.64702156997701</v>
      </c>
      <c r="AA404" s="108"/>
      <c r="AB404" s="108"/>
      <c r="AC404" s="172"/>
    </row>
    <row r="405" spans="1:29" s="25" customFormat="1" ht="15.75" outlineLevel="6">
      <c r="A405" s="33" t="s">
        <v>241</v>
      </c>
      <c r="B405" s="34" t="s">
        <v>13</v>
      </c>
      <c r="C405" s="34" t="s">
        <v>313</v>
      </c>
      <c r="D405" s="34" t="s">
        <v>112</v>
      </c>
      <c r="E405" s="34"/>
      <c r="F405" s="56">
        <v>9000</v>
      </c>
      <c r="G405" s="7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6">
        <v>6550.492</v>
      </c>
      <c r="Y405" s="88">
        <f t="shared" si="43"/>
        <v>72.78324444444445</v>
      </c>
      <c r="AA405" s="108"/>
      <c r="AB405" s="108"/>
      <c r="AC405" s="172"/>
    </row>
    <row r="406" spans="1:29" s="25" customFormat="1" ht="31.5" outlineLevel="6">
      <c r="A406" s="33" t="s">
        <v>248</v>
      </c>
      <c r="B406" s="34" t="s">
        <v>13</v>
      </c>
      <c r="C406" s="34" t="s">
        <v>313</v>
      </c>
      <c r="D406" s="34" t="s">
        <v>113</v>
      </c>
      <c r="E406" s="34"/>
      <c r="F406" s="56">
        <v>0</v>
      </c>
      <c r="G406" s="7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6">
        <v>0</v>
      </c>
      <c r="Y406" s="88">
        <v>0</v>
      </c>
      <c r="AA406" s="108"/>
      <c r="AB406" s="108"/>
      <c r="AC406" s="172"/>
    </row>
    <row r="407" spans="1:29" s="25" customFormat="1" ht="47.25" outlineLevel="6">
      <c r="A407" s="33" t="s">
        <v>245</v>
      </c>
      <c r="B407" s="34" t="s">
        <v>13</v>
      </c>
      <c r="C407" s="34" t="s">
        <v>313</v>
      </c>
      <c r="D407" s="34" t="s">
        <v>246</v>
      </c>
      <c r="E407" s="34"/>
      <c r="F407" s="56">
        <v>2726.79322</v>
      </c>
      <c r="G407" s="7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6">
        <v>1968.674</v>
      </c>
      <c r="Y407" s="88">
        <f t="shared" si="43"/>
        <v>72.19740703330632</v>
      </c>
      <c r="AA407" s="112"/>
      <c r="AB407" s="112"/>
      <c r="AC407" s="172"/>
    </row>
    <row r="408" spans="1:29" s="25" customFormat="1" ht="15.75" outlineLevel="6">
      <c r="A408" s="5" t="s">
        <v>95</v>
      </c>
      <c r="B408" s="6" t="s">
        <v>13</v>
      </c>
      <c r="C408" s="6" t="s">
        <v>313</v>
      </c>
      <c r="D408" s="6" t="s">
        <v>96</v>
      </c>
      <c r="E408" s="6"/>
      <c r="F408" s="55">
        <f>F409</f>
        <v>1699.65253</v>
      </c>
      <c r="G408" s="7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55">
        <f>X409</f>
        <v>1366.459</v>
      </c>
      <c r="Y408" s="88">
        <f t="shared" si="43"/>
        <v>80.39637372233959</v>
      </c>
      <c r="AA408" s="108"/>
      <c r="AB408" s="108"/>
      <c r="AC408" s="172"/>
    </row>
    <row r="409" spans="1:29" s="25" customFormat="1" ht="31.5" outlineLevel="6">
      <c r="A409" s="33" t="s">
        <v>97</v>
      </c>
      <c r="B409" s="34" t="s">
        <v>13</v>
      </c>
      <c r="C409" s="34" t="s">
        <v>313</v>
      </c>
      <c r="D409" s="34" t="s">
        <v>98</v>
      </c>
      <c r="E409" s="34"/>
      <c r="F409" s="56">
        <v>1699.65253</v>
      </c>
      <c r="G409" s="7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6">
        <v>1366.459</v>
      </c>
      <c r="Y409" s="88">
        <f t="shared" si="43"/>
        <v>80.39637372233959</v>
      </c>
      <c r="AA409" s="112"/>
      <c r="AB409" s="112"/>
      <c r="AC409" s="172"/>
    </row>
    <row r="410" spans="1:29" s="25" customFormat="1" ht="15.75" outlineLevel="6">
      <c r="A410" s="5" t="s">
        <v>99</v>
      </c>
      <c r="B410" s="6" t="s">
        <v>13</v>
      </c>
      <c r="C410" s="6" t="s">
        <v>313</v>
      </c>
      <c r="D410" s="6" t="s">
        <v>100</v>
      </c>
      <c r="E410" s="6"/>
      <c r="F410" s="55">
        <f>F411+F412+F413</f>
        <v>56.65298</v>
      </c>
      <c r="G410" s="7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5">
        <f>X411+X412+X413</f>
        <v>13.016</v>
      </c>
      <c r="Y410" s="88">
        <f t="shared" si="43"/>
        <v>22.974960893495805</v>
      </c>
      <c r="AA410" s="108"/>
      <c r="AB410" s="108"/>
      <c r="AC410" s="172"/>
    </row>
    <row r="411" spans="1:29" s="25" customFormat="1" ht="15.75" outlineLevel="6">
      <c r="A411" s="33" t="s">
        <v>101</v>
      </c>
      <c r="B411" s="34" t="s">
        <v>13</v>
      </c>
      <c r="C411" s="34" t="s">
        <v>313</v>
      </c>
      <c r="D411" s="34" t="s">
        <v>103</v>
      </c>
      <c r="E411" s="34"/>
      <c r="F411" s="56">
        <v>2</v>
      </c>
      <c r="G411" s="7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56">
        <v>1.106</v>
      </c>
      <c r="Y411" s="88">
        <f t="shared" si="43"/>
        <v>55.300000000000004</v>
      </c>
      <c r="AA411" s="108"/>
      <c r="AB411" s="108"/>
      <c r="AC411" s="172"/>
    </row>
    <row r="412" spans="1:29" s="25" customFormat="1" ht="15.75" outlineLevel="6">
      <c r="A412" s="33" t="s">
        <v>102</v>
      </c>
      <c r="B412" s="34" t="s">
        <v>13</v>
      </c>
      <c r="C412" s="34" t="s">
        <v>313</v>
      </c>
      <c r="D412" s="34" t="s">
        <v>104</v>
      </c>
      <c r="E412" s="34"/>
      <c r="F412" s="56">
        <v>5</v>
      </c>
      <c r="G412" s="7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6">
        <v>2.329</v>
      </c>
      <c r="Y412" s="88">
        <f t="shared" si="43"/>
        <v>46.580000000000005</v>
      </c>
      <c r="AA412" s="108"/>
      <c r="AB412" s="108"/>
      <c r="AC412" s="172"/>
    </row>
    <row r="413" spans="1:29" s="25" customFormat="1" ht="17.25" customHeight="1" outlineLevel="6">
      <c r="A413" s="33" t="s">
        <v>353</v>
      </c>
      <c r="B413" s="34" t="s">
        <v>13</v>
      </c>
      <c r="C413" s="34" t="s">
        <v>313</v>
      </c>
      <c r="D413" s="34" t="s">
        <v>352</v>
      </c>
      <c r="E413" s="34"/>
      <c r="F413" s="56">
        <v>49.65298</v>
      </c>
      <c r="G413" s="7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6">
        <v>9.581</v>
      </c>
      <c r="Y413" s="88">
        <f t="shared" si="43"/>
        <v>19.29592141297461</v>
      </c>
      <c r="AA413" s="108"/>
      <c r="AB413" s="108"/>
      <c r="AC413" s="172"/>
    </row>
    <row r="414" spans="1:29" s="25" customFormat="1" ht="18.75" outlineLevel="3">
      <c r="A414" s="16" t="s">
        <v>72</v>
      </c>
      <c r="B414" s="17" t="s">
        <v>52</v>
      </c>
      <c r="C414" s="17" t="s">
        <v>249</v>
      </c>
      <c r="D414" s="17" t="s">
        <v>5</v>
      </c>
      <c r="E414" s="17"/>
      <c r="F414" s="52">
        <f>F415</f>
        <v>42453.4</v>
      </c>
      <c r="G414" s="76" t="e">
        <f>G415+#REF!+#REF!</f>
        <v>#REF!</v>
      </c>
      <c r="H414" s="18" t="e">
        <f>H415+#REF!+#REF!</f>
        <v>#REF!</v>
      </c>
      <c r="I414" s="18" t="e">
        <f>I415+#REF!+#REF!</f>
        <v>#REF!</v>
      </c>
      <c r="J414" s="18" t="e">
        <f>J415+#REF!+#REF!</f>
        <v>#REF!</v>
      </c>
      <c r="K414" s="18" t="e">
        <f>K415+#REF!+#REF!</f>
        <v>#REF!</v>
      </c>
      <c r="L414" s="18" t="e">
        <f>L415+#REF!+#REF!</f>
        <v>#REF!</v>
      </c>
      <c r="M414" s="18" t="e">
        <f>M415+#REF!+#REF!</f>
        <v>#REF!</v>
      </c>
      <c r="N414" s="18" t="e">
        <f>N415+#REF!+#REF!</f>
        <v>#REF!</v>
      </c>
      <c r="O414" s="18" t="e">
        <f>O415+#REF!+#REF!</f>
        <v>#REF!</v>
      </c>
      <c r="P414" s="18" t="e">
        <f>P415+#REF!+#REF!</f>
        <v>#REF!</v>
      </c>
      <c r="Q414" s="18" t="e">
        <f>Q415+#REF!+#REF!</f>
        <v>#REF!</v>
      </c>
      <c r="R414" s="18" t="e">
        <f>R415+#REF!+#REF!</f>
        <v>#REF!</v>
      </c>
      <c r="S414" s="18" t="e">
        <f>S415+#REF!+#REF!</f>
        <v>#REF!</v>
      </c>
      <c r="T414" s="18" t="e">
        <f>T415+#REF!+#REF!</f>
        <v>#REF!</v>
      </c>
      <c r="U414" s="18" t="e">
        <f>U415+#REF!+#REF!</f>
        <v>#REF!</v>
      </c>
      <c r="V414" s="18" t="e">
        <f>V415+#REF!+#REF!</f>
        <v>#REF!</v>
      </c>
      <c r="X414" s="52">
        <f>X415</f>
        <v>16044.045000000002</v>
      </c>
      <c r="Y414" s="88">
        <f t="shared" si="43"/>
        <v>37.79213207893832</v>
      </c>
      <c r="AA414" s="108"/>
      <c r="AB414" s="108"/>
      <c r="AC414" s="172"/>
    </row>
    <row r="415" spans="1:29" s="25" customFormat="1" ht="19.5" customHeight="1" outlineLevel="3">
      <c r="A415" s="8" t="s">
        <v>38</v>
      </c>
      <c r="B415" s="9" t="s">
        <v>14</v>
      </c>
      <c r="C415" s="9" t="s">
        <v>249</v>
      </c>
      <c r="D415" s="9" t="s">
        <v>5</v>
      </c>
      <c r="E415" s="9"/>
      <c r="F415" s="53">
        <f>F416+F437+F441+F445</f>
        <v>42453.4</v>
      </c>
      <c r="G415" s="79" t="e">
        <f>G416+#REF!+#REF!</f>
        <v>#REF!</v>
      </c>
      <c r="H415" s="10" t="e">
        <f>H416+#REF!+#REF!</f>
        <v>#REF!</v>
      </c>
      <c r="I415" s="10" t="e">
        <f>I416+#REF!+#REF!</f>
        <v>#REF!</v>
      </c>
      <c r="J415" s="10" t="e">
        <f>J416+#REF!+#REF!</f>
        <v>#REF!</v>
      </c>
      <c r="K415" s="10" t="e">
        <f>K416+#REF!+#REF!</f>
        <v>#REF!</v>
      </c>
      <c r="L415" s="10" t="e">
        <f>L416+#REF!+#REF!</f>
        <v>#REF!</v>
      </c>
      <c r="M415" s="10" t="e">
        <f>M416+#REF!+#REF!</f>
        <v>#REF!</v>
      </c>
      <c r="N415" s="10" t="e">
        <f>N416+#REF!+#REF!</f>
        <v>#REF!</v>
      </c>
      <c r="O415" s="10" t="e">
        <f>O416+#REF!+#REF!</f>
        <v>#REF!</v>
      </c>
      <c r="P415" s="10" t="e">
        <f>P416+#REF!+#REF!</f>
        <v>#REF!</v>
      </c>
      <c r="Q415" s="10" t="e">
        <f>Q416+#REF!+#REF!</f>
        <v>#REF!</v>
      </c>
      <c r="R415" s="10" t="e">
        <f>R416+#REF!+#REF!</f>
        <v>#REF!</v>
      </c>
      <c r="S415" s="10" t="e">
        <f>S416+#REF!+#REF!</f>
        <v>#REF!</v>
      </c>
      <c r="T415" s="10" t="e">
        <f>T416+#REF!+#REF!</f>
        <v>#REF!</v>
      </c>
      <c r="U415" s="10" t="e">
        <f>U416+#REF!+#REF!</f>
        <v>#REF!</v>
      </c>
      <c r="V415" s="10" t="e">
        <f>V416+#REF!+#REF!</f>
        <v>#REF!</v>
      </c>
      <c r="X415" s="53">
        <f>X416+X437+X441+X445</f>
        <v>16044.045000000002</v>
      </c>
      <c r="Y415" s="88">
        <f t="shared" si="43"/>
        <v>37.79213207893832</v>
      </c>
      <c r="AA415" s="108"/>
      <c r="AB415" s="108"/>
      <c r="AC415" s="172"/>
    </row>
    <row r="416" spans="1:29" s="25" customFormat="1" ht="19.5" customHeight="1" outlineLevel="3">
      <c r="A416" s="14" t="s">
        <v>167</v>
      </c>
      <c r="B416" s="12" t="s">
        <v>14</v>
      </c>
      <c r="C416" s="12" t="s">
        <v>314</v>
      </c>
      <c r="D416" s="12" t="s">
        <v>5</v>
      </c>
      <c r="E416" s="12"/>
      <c r="F416" s="57">
        <f>F417+F429</f>
        <v>42301</v>
      </c>
      <c r="G416" s="77">
        <f aca="true" t="shared" si="46" ref="G416:V416">G430</f>
        <v>0</v>
      </c>
      <c r="H416" s="13">
        <f t="shared" si="46"/>
        <v>0</v>
      </c>
      <c r="I416" s="13">
        <f t="shared" si="46"/>
        <v>0</v>
      </c>
      <c r="J416" s="13">
        <f t="shared" si="46"/>
        <v>0</v>
      </c>
      <c r="K416" s="13">
        <f t="shared" si="46"/>
        <v>0</v>
      </c>
      <c r="L416" s="13">
        <f t="shared" si="46"/>
        <v>0</v>
      </c>
      <c r="M416" s="13">
        <f t="shared" si="46"/>
        <v>0</v>
      </c>
      <c r="N416" s="13">
        <f t="shared" si="46"/>
        <v>0</v>
      </c>
      <c r="O416" s="13">
        <f t="shared" si="46"/>
        <v>0</v>
      </c>
      <c r="P416" s="13">
        <f t="shared" si="46"/>
        <v>0</v>
      </c>
      <c r="Q416" s="13">
        <f t="shared" si="46"/>
        <v>0</v>
      </c>
      <c r="R416" s="13">
        <f t="shared" si="46"/>
        <v>0</v>
      </c>
      <c r="S416" s="13">
        <f t="shared" si="46"/>
        <v>0</v>
      </c>
      <c r="T416" s="13">
        <f t="shared" si="46"/>
        <v>0</v>
      </c>
      <c r="U416" s="13">
        <f t="shared" si="46"/>
        <v>0</v>
      </c>
      <c r="V416" s="13">
        <f t="shared" si="46"/>
        <v>0</v>
      </c>
      <c r="X416" s="105">
        <f>X417+X429</f>
        <v>16026.045000000002</v>
      </c>
      <c r="Y416" s="88">
        <f t="shared" si="43"/>
        <v>37.88573556180705</v>
      </c>
      <c r="AA416" s="108"/>
      <c r="AB416" s="108"/>
      <c r="AC416" s="172"/>
    </row>
    <row r="417" spans="1:29" s="25" customFormat="1" ht="32.25" customHeight="1" outlineLevel="3">
      <c r="A417" s="36" t="s">
        <v>121</v>
      </c>
      <c r="B417" s="19" t="s">
        <v>14</v>
      </c>
      <c r="C417" s="19" t="s">
        <v>315</v>
      </c>
      <c r="D417" s="19" t="s">
        <v>5</v>
      </c>
      <c r="E417" s="19"/>
      <c r="F417" s="54">
        <f>F418+F423+F426</f>
        <v>20990</v>
      </c>
      <c r="G417" s="77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X417" s="54">
        <f>X418+X423+X426</f>
        <v>20</v>
      </c>
      <c r="Y417" s="88">
        <f t="shared" si="43"/>
        <v>0.09528346831824679</v>
      </c>
      <c r="AA417" s="108"/>
      <c r="AB417" s="108"/>
      <c r="AC417" s="172"/>
    </row>
    <row r="418" spans="1:29" s="25" customFormat="1" ht="19.5" customHeight="1" outlineLevel="3">
      <c r="A418" s="49" t="s">
        <v>168</v>
      </c>
      <c r="B418" s="6" t="s">
        <v>14</v>
      </c>
      <c r="C418" s="6" t="s">
        <v>316</v>
      </c>
      <c r="D418" s="6" t="s">
        <v>5</v>
      </c>
      <c r="E418" s="6"/>
      <c r="F418" s="55">
        <f>F419+F421</f>
        <v>50</v>
      </c>
      <c r="G418" s="77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X418" s="55">
        <f>X419+X421</f>
        <v>20</v>
      </c>
      <c r="Y418" s="88">
        <f t="shared" si="43"/>
        <v>40</v>
      </c>
      <c r="AA418" s="108"/>
      <c r="AB418" s="108"/>
      <c r="AC418" s="172"/>
    </row>
    <row r="419" spans="1:29" s="25" customFormat="1" ht="19.5" customHeight="1" outlineLevel="3">
      <c r="A419" s="92" t="s">
        <v>95</v>
      </c>
      <c r="B419" s="93" t="s">
        <v>14</v>
      </c>
      <c r="C419" s="93" t="s">
        <v>316</v>
      </c>
      <c r="D419" s="93" t="s">
        <v>96</v>
      </c>
      <c r="E419" s="93"/>
      <c r="F419" s="123">
        <f>F420</f>
        <v>50</v>
      </c>
      <c r="G419" s="103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96"/>
      <c r="X419" s="122">
        <f>X420</f>
        <v>20</v>
      </c>
      <c r="Y419" s="88">
        <f t="shared" si="43"/>
        <v>40</v>
      </c>
      <c r="AA419" s="108"/>
      <c r="AB419" s="108"/>
      <c r="AC419" s="172"/>
    </row>
    <row r="420" spans="1:29" s="25" customFormat="1" ht="19.5" customHeight="1" outlineLevel="3">
      <c r="A420" s="33" t="s">
        <v>97</v>
      </c>
      <c r="B420" s="34" t="s">
        <v>14</v>
      </c>
      <c r="C420" s="34" t="s">
        <v>316</v>
      </c>
      <c r="D420" s="34" t="s">
        <v>98</v>
      </c>
      <c r="E420" s="34"/>
      <c r="F420" s="116">
        <v>50</v>
      </c>
      <c r="G420" s="77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X420" s="113">
        <v>20</v>
      </c>
      <c r="Y420" s="88">
        <f t="shared" si="43"/>
        <v>40</v>
      </c>
      <c r="AA420" s="108"/>
      <c r="AB420" s="108"/>
      <c r="AC420" s="172"/>
    </row>
    <row r="421" spans="1:29" s="25" customFormat="1" ht="33.75" customHeight="1" outlineLevel="3">
      <c r="A421" s="33" t="s">
        <v>374</v>
      </c>
      <c r="B421" s="34" t="s">
        <v>14</v>
      </c>
      <c r="C421" s="34" t="s">
        <v>316</v>
      </c>
      <c r="D421" s="34" t="s">
        <v>373</v>
      </c>
      <c r="E421" s="34"/>
      <c r="F421" s="113">
        <f>F422</f>
        <v>0</v>
      </c>
      <c r="G421" s="77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X421" s="113">
        <f>X422</f>
        <v>0</v>
      </c>
      <c r="Y421" s="88">
        <v>0</v>
      </c>
      <c r="AA421" s="108"/>
      <c r="AB421" s="108"/>
      <c r="AC421" s="172"/>
    </row>
    <row r="422" spans="1:29" s="25" customFormat="1" ht="33.75" customHeight="1" outlineLevel="3">
      <c r="A422" s="33" t="s">
        <v>375</v>
      </c>
      <c r="B422" s="34" t="s">
        <v>14</v>
      </c>
      <c r="C422" s="34" t="s">
        <v>316</v>
      </c>
      <c r="D422" s="34" t="s">
        <v>372</v>
      </c>
      <c r="E422" s="34"/>
      <c r="F422" s="113">
        <v>0</v>
      </c>
      <c r="G422" s="77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X422" s="113">
        <v>0</v>
      </c>
      <c r="Y422" s="88">
        <v>0</v>
      </c>
      <c r="AA422" s="108"/>
      <c r="AB422" s="108"/>
      <c r="AC422" s="172"/>
    </row>
    <row r="423" spans="1:29" s="25" customFormat="1" ht="17.25" customHeight="1" outlineLevel="3">
      <c r="A423" s="49" t="s">
        <v>422</v>
      </c>
      <c r="B423" s="6" t="s">
        <v>14</v>
      </c>
      <c r="C423" s="6" t="s">
        <v>420</v>
      </c>
      <c r="D423" s="6" t="s">
        <v>5</v>
      </c>
      <c r="E423" s="6"/>
      <c r="F423" s="55">
        <f>F424</f>
        <v>20690</v>
      </c>
      <c r="G423" s="77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X423" s="55">
        <f>X424</f>
        <v>0</v>
      </c>
      <c r="Y423" s="88">
        <f t="shared" si="43"/>
        <v>0</v>
      </c>
      <c r="AA423" s="108"/>
      <c r="AB423" s="108"/>
      <c r="AC423" s="172"/>
    </row>
    <row r="424" spans="1:29" s="25" customFormat="1" ht="33.75" customHeight="1" outlineLevel="3">
      <c r="A424" s="92" t="s">
        <v>374</v>
      </c>
      <c r="B424" s="93" t="s">
        <v>14</v>
      </c>
      <c r="C424" s="93" t="s">
        <v>420</v>
      </c>
      <c r="D424" s="93" t="s">
        <v>373</v>
      </c>
      <c r="E424" s="93"/>
      <c r="F424" s="130">
        <f>F425</f>
        <v>20690</v>
      </c>
      <c r="G424" s="124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6"/>
      <c r="X424" s="123">
        <f>X425</f>
        <v>0</v>
      </c>
      <c r="Y424" s="88">
        <f t="shared" si="43"/>
        <v>0</v>
      </c>
      <c r="AA424" s="108"/>
      <c r="AB424" s="108"/>
      <c r="AC424" s="172"/>
    </row>
    <row r="425" spans="1:29" s="25" customFormat="1" ht="33.75" customHeight="1" outlineLevel="3">
      <c r="A425" s="33" t="s">
        <v>375</v>
      </c>
      <c r="B425" s="34" t="s">
        <v>14</v>
      </c>
      <c r="C425" s="34" t="s">
        <v>420</v>
      </c>
      <c r="D425" s="34" t="s">
        <v>372</v>
      </c>
      <c r="E425" s="34"/>
      <c r="F425" s="131">
        <v>20690</v>
      </c>
      <c r="G425" s="127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9"/>
      <c r="X425" s="116">
        <v>0</v>
      </c>
      <c r="Y425" s="88">
        <f t="shared" si="43"/>
        <v>0</v>
      </c>
      <c r="AA425" s="112"/>
      <c r="AB425" s="132"/>
      <c r="AC425" s="172"/>
    </row>
    <row r="426" spans="1:29" s="25" customFormat="1" ht="15" customHeight="1" outlineLevel="3">
      <c r="A426" s="49" t="s">
        <v>423</v>
      </c>
      <c r="B426" s="6" t="s">
        <v>14</v>
      </c>
      <c r="C426" s="6" t="s">
        <v>421</v>
      </c>
      <c r="D426" s="6" t="s">
        <v>5</v>
      </c>
      <c r="E426" s="6"/>
      <c r="F426" s="61">
        <f>F427</f>
        <v>250</v>
      </c>
      <c r="G426" s="127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9"/>
      <c r="X426" s="61">
        <f>X427</f>
        <v>0</v>
      </c>
      <c r="Y426" s="88">
        <f t="shared" si="43"/>
        <v>0</v>
      </c>
      <c r="AA426" s="108"/>
      <c r="AB426" s="108"/>
      <c r="AC426" s="172"/>
    </row>
    <row r="427" spans="1:29" s="25" customFormat="1" ht="33.75" customHeight="1" outlineLevel="3">
      <c r="A427" s="92" t="s">
        <v>374</v>
      </c>
      <c r="B427" s="93" t="s">
        <v>14</v>
      </c>
      <c r="C427" s="93" t="s">
        <v>421</v>
      </c>
      <c r="D427" s="93" t="s">
        <v>373</v>
      </c>
      <c r="E427" s="93"/>
      <c r="F427" s="123">
        <f>F428</f>
        <v>250</v>
      </c>
      <c r="G427" s="124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6"/>
      <c r="X427" s="123">
        <f>X428</f>
        <v>0</v>
      </c>
      <c r="Y427" s="88">
        <f t="shared" si="43"/>
        <v>0</v>
      </c>
      <c r="AA427" s="108"/>
      <c r="AB427" s="108"/>
      <c r="AC427" s="172"/>
    </row>
    <row r="428" spans="1:29" s="25" customFormat="1" ht="35.25" customHeight="1" outlineLevel="3">
      <c r="A428" s="33" t="s">
        <v>375</v>
      </c>
      <c r="B428" s="34" t="s">
        <v>14</v>
      </c>
      <c r="C428" s="34" t="s">
        <v>421</v>
      </c>
      <c r="D428" s="34" t="s">
        <v>372</v>
      </c>
      <c r="E428" s="34"/>
      <c r="F428" s="116">
        <v>250</v>
      </c>
      <c r="G428" s="127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9"/>
      <c r="X428" s="116">
        <v>0</v>
      </c>
      <c r="Y428" s="88">
        <f t="shared" si="43"/>
        <v>0</v>
      </c>
      <c r="AA428" s="112"/>
      <c r="AB428" s="121"/>
      <c r="AC428" s="172"/>
    </row>
    <row r="429" spans="1:29" s="25" customFormat="1" ht="31.5" outlineLevel="3">
      <c r="A429" s="43" t="s">
        <v>169</v>
      </c>
      <c r="B429" s="19" t="s">
        <v>14</v>
      </c>
      <c r="C429" s="19" t="s">
        <v>317</v>
      </c>
      <c r="D429" s="19" t="s">
        <v>5</v>
      </c>
      <c r="E429" s="19"/>
      <c r="F429" s="54">
        <f>F430+F434</f>
        <v>21311</v>
      </c>
      <c r="G429" s="77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X429" s="54">
        <f>X430+X434</f>
        <v>16006.045000000002</v>
      </c>
      <c r="Y429" s="88">
        <f t="shared" si="43"/>
        <v>75.1069635399559</v>
      </c>
      <c r="AA429" s="108"/>
      <c r="AB429" s="108"/>
      <c r="AC429" s="172"/>
    </row>
    <row r="430" spans="1:29" s="25" customFormat="1" ht="31.5" outlineLevel="3">
      <c r="A430" s="5" t="s">
        <v>170</v>
      </c>
      <c r="B430" s="6" t="s">
        <v>14</v>
      </c>
      <c r="C430" s="6" t="s">
        <v>318</v>
      </c>
      <c r="D430" s="6" t="s">
        <v>5</v>
      </c>
      <c r="E430" s="6"/>
      <c r="F430" s="55">
        <f>F431</f>
        <v>12597.5</v>
      </c>
      <c r="G430" s="78">
        <f aca="true" t="shared" si="47" ref="G430:V430">G432</f>
        <v>0</v>
      </c>
      <c r="H430" s="7">
        <f t="shared" si="47"/>
        <v>0</v>
      </c>
      <c r="I430" s="7">
        <f t="shared" si="47"/>
        <v>0</v>
      </c>
      <c r="J430" s="7">
        <f t="shared" si="47"/>
        <v>0</v>
      </c>
      <c r="K430" s="7">
        <f t="shared" si="47"/>
        <v>0</v>
      </c>
      <c r="L430" s="7">
        <f t="shared" si="47"/>
        <v>0</v>
      </c>
      <c r="M430" s="7">
        <f t="shared" si="47"/>
        <v>0</v>
      </c>
      <c r="N430" s="7">
        <f t="shared" si="47"/>
        <v>0</v>
      </c>
      <c r="O430" s="7">
        <f t="shared" si="47"/>
        <v>0</v>
      </c>
      <c r="P430" s="7">
        <f t="shared" si="47"/>
        <v>0</v>
      </c>
      <c r="Q430" s="7">
        <f t="shared" si="47"/>
        <v>0</v>
      </c>
      <c r="R430" s="7">
        <f t="shared" si="47"/>
        <v>0</v>
      </c>
      <c r="S430" s="7">
        <f t="shared" si="47"/>
        <v>0</v>
      </c>
      <c r="T430" s="7">
        <f t="shared" si="47"/>
        <v>0</v>
      </c>
      <c r="U430" s="7">
        <f t="shared" si="47"/>
        <v>0</v>
      </c>
      <c r="V430" s="7">
        <f t="shared" si="47"/>
        <v>0</v>
      </c>
      <c r="X430" s="55">
        <f>X431</f>
        <v>9553.833</v>
      </c>
      <c r="Y430" s="88">
        <f t="shared" si="43"/>
        <v>75.83911887279223</v>
      </c>
      <c r="AA430" s="108"/>
      <c r="AB430" s="108"/>
      <c r="AC430" s="172"/>
    </row>
    <row r="431" spans="1:29" s="25" customFormat="1" ht="15.75" outlineLevel="3">
      <c r="A431" s="92" t="s">
        <v>118</v>
      </c>
      <c r="B431" s="93" t="s">
        <v>14</v>
      </c>
      <c r="C431" s="93" t="s">
        <v>318</v>
      </c>
      <c r="D431" s="93" t="s">
        <v>119</v>
      </c>
      <c r="E431" s="93"/>
      <c r="F431" s="98">
        <f>F432+F433</f>
        <v>12597.5</v>
      </c>
      <c r="G431" s="95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6"/>
      <c r="X431" s="98">
        <f>X432+X433</f>
        <v>9553.833</v>
      </c>
      <c r="Y431" s="88">
        <f t="shared" si="43"/>
        <v>75.83911887279223</v>
      </c>
      <c r="AA431" s="108"/>
      <c r="AB431" s="108"/>
      <c r="AC431" s="172"/>
    </row>
    <row r="432" spans="1:29" s="25" customFormat="1" ht="47.25" outlineLevel="3">
      <c r="A432" s="38" t="s">
        <v>198</v>
      </c>
      <c r="B432" s="34" t="s">
        <v>14</v>
      </c>
      <c r="C432" s="34" t="s">
        <v>318</v>
      </c>
      <c r="D432" s="34" t="s">
        <v>85</v>
      </c>
      <c r="E432" s="34"/>
      <c r="F432" s="56">
        <v>12597.5</v>
      </c>
      <c r="G432" s="7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6">
        <v>9553.833</v>
      </c>
      <c r="Y432" s="88">
        <f t="shared" si="43"/>
        <v>75.83911887279223</v>
      </c>
      <c r="AA432" s="112"/>
      <c r="AB432" s="112"/>
      <c r="AC432" s="172"/>
    </row>
    <row r="433" spans="1:29" s="25" customFormat="1" ht="15.75" outlineLevel="3">
      <c r="A433" s="38" t="s">
        <v>86</v>
      </c>
      <c r="B433" s="34" t="s">
        <v>14</v>
      </c>
      <c r="C433" s="34" t="s">
        <v>339</v>
      </c>
      <c r="D433" s="34" t="s">
        <v>87</v>
      </c>
      <c r="E433" s="34"/>
      <c r="F433" s="56">
        <v>0</v>
      </c>
      <c r="G433" s="7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56">
        <v>0</v>
      </c>
      <c r="Y433" s="88">
        <v>0</v>
      </c>
      <c r="AA433" s="108"/>
      <c r="AB433" s="108"/>
      <c r="AC433" s="172"/>
    </row>
    <row r="434" spans="1:29" s="25" customFormat="1" ht="31.5" outlineLevel="3">
      <c r="A434" s="5" t="s">
        <v>171</v>
      </c>
      <c r="B434" s="6" t="s">
        <v>14</v>
      </c>
      <c r="C434" s="6" t="s">
        <v>319</v>
      </c>
      <c r="D434" s="6" t="s">
        <v>5</v>
      </c>
      <c r="E434" s="6"/>
      <c r="F434" s="55">
        <f>F435</f>
        <v>8713.5</v>
      </c>
      <c r="G434" s="78">
        <f aca="true" t="shared" si="48" ref="G434:V434">G436</f>
        <v>0</v>
      </c>
      <c r="H434" s="7">
        <f t="shared" si="48"/>
        <v>0</v>
      </c>
      <c r="I434" s="7">
        <f t="shared" si="48"/>
        <v>0</v>
      </c>
      <c r="J434" s="7">
        <f t="shared" si="48"/>
        <v>0</v>
      </c>
      <c r="K434" s="7">
        <f t="shared" si="48"/>
        <v>0</v>
      </c>
      <c r="L434" s="7">
        <f t="shared" si="48"/>
        <v>0</v>
      </c>
      <c r="M434" s="7">
        <f t="shared" si="48"/>
        <v>0</v>
      </c>
      <c r="N434" s="7">
        <f t="shared" si="48"/>
        <v>0</v>
      </c>
      <c r="O434" s="7">
        <f t="shared" si="48"/>
        <v>0</v>
      </c>
      <c r="P434" s="7">
        <f t="shared" si="48"/>
        <v>0</v>
      </c>
      <c r="Q434" s="7">
        <f t="shared" si="48"/>
        <v>0</v>
      </c>
      <c r="R434" s="7">
        <f t="shared" si="48"/>
        <v>0</v>
      </c>
      <c r="S434" s="7">
        <f t="shared" si="48"/>
        <v>0</v>
      </c>
      <c r="T434" s="7">
        <f t="shared" si="48"/>
        <v>0</v>
      </c>
      <c r="U434" s="7">
        <f t="shared" si="48"/>
        <v>0</v>
      </c>
      <c r="V434" s="7">
        <f t="shared" si="48"/>
        <v>0</v>
      </c>
      <c r="X434" s="55">
        <f>X435</f>
        <v>6452.212</v>
      </c>
      <c r="Y434" s="88">
        <f t="shared" si="43"/>
        <v>74.0484535490905</v>
      </c>
      <c r="AA434" s="108"/>
      <c r="AB434" s="108"/>
      <c r="AC434" s="172"/>
    </row>
    <row r="435" spans="1:29" s="25" customFormat="1" ht="15.75" outlineLevel="3">
      <c r="A435" s="92" t="s">
        <v>118</v>
      </c>
      <c r="B435" s="93" t="s">
        <v>14</v>
      </c>
      <c r="C435" s="93" t="s">
        <v>319</v>
      </c>
      <c r="D435" s="93" t="s">
        <v>119</v>
      </c>
      <c r="E435" s="93"/>
      <c r="F435" s="98">
        <f>F436</f>
        <v>8713.5</v>
      </c>
      <c r="G435" s="95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6"/>
      <c r="X435" s="98">
        <f>X436</f>
        <v>6452.212</v>
      </c>
      <c r="Y435" s="88">
        <f t="shared" si="43"/>
        <v>74.0484535490905</v>
      </c>
      <c r="AA435" s="108"/>
      <c r="AB435" s="108"/>
      <c r="AC435" s="172"/>
    </row>
    <row r="436" spans="1:29" s="25" customFormat="1" ht="47.25" outlineLevel="3">
      <c r="A436" s="38" t="s">
        <v>198</v>
      </c>
      <c r="B436" s="34" t="s">
        <v>14</v>
      </c>
      <c r="C436" s="34" t="s">
        <v>319</v>
      </c>
      <c r="D436" s="34" t="s">
        <v>85</v>
      </c>
      <c r="E436" s="34"/>
      <c r="F436" s="56">
        <v>8713.5</v>
      </c>
      <c r="G436" s="7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56">
        <v>6452.212</v>
      </c>
      <c r="Y436" s="88">
        <f t="shared" si="43"/>
        <v>74.0484535490905</v>
      </c>
      <c r="AA436" s="112"/>
      <c r="AB436" s="112"/>
      <c r="AC436" s="172"/>
    </row>
    <row r="437" spans="1:29" s="25" customFormat="1" ht="36" customHeight="1" outlineLevel="3">
      <c r="A437" s="8" t="s">
        <v>227</v>
      </c>
      <c r="B437" s="9" t="s">
        <v>14</v>
      </c>
      <c r="C437" s="9" t="s">
        <v>320</v>
      </c>
      <c r="D437" s="9" t="s">
        <v>5</v>
      </c>
      <c r="E437" s="9"/>
      <c r="F437" s="53">
        <f>F438</f>
        <v>80</v>
      </c>
      <c r="G437" s="7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3">
        <f>X438</f>
        <v>0</v>
      </c>
      <c r="Y437" s="88">
        <f t="shared" si="43"/>
        <v>0</v>
      </c>
      <c r="AA437" s="108"/>
      <c r="AB437" s="108"/>
      <c r="AC437" s="172"/>
    </row>
    <row r="438" spans="1:29" s="25" customFormat="1" ht="31.5" outlineLevel="3">
      <c r="A438" s="49" t="s">
        <v>172</v>
      </c>
      <c r="B438" s="6" t="s">
        <v>14</v>
      </c>
      <c r="C438" s="6" t="s">
        <v>321</v>
      </c>
      <c r="D438" s="6" t="s">
        <v>5</v>
      </c>
      <c r="E438" s="6"/>
      <c r="F438" s="55">
        <f>F439</f>
        <v>80</v>
      </c>
      <c r="G438" s="7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55">
        <f>X439</f>
        <v>0</v>
      </c>
      <c r="Y438" s="88">
        <f t="shared" si="43"/>
        <v>0</v>
      </c>
      <c r="AA438" s="108"/>
      <c r="AB438" s="108"/>
      <c r="AC438" s="172"/>
    </row>
    <row r="439" spans="1:29" s="25" customFormat="1" ht="15.75" outlineLevel="3">
      <c r="A439" s="92" t="s">
        <v>95</v>
      </c>
      <c r="B439" s="93" t="s">
        <v>14</v>
      </c>
      <c r="C439" s="93" t="s">
        <v>321</v>
      </c>
      <c r="D439" s="93" t="s">
        <v>96</v>
      </c>
      <c r="E439" s="93"/>
      <c r="F439" s="98">
        <f>F440</f>
        <v>80</v>
      </c>
      <c r="G439" s="95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6"/>
      <c r="X439" s="98">
        <f>X440</f>
        <v>0</v>
      </c>
      <c r="Y439" s="88">
        <f t="shared" si="43"/>
        <v>0</v>
      </c>
      <c r="AA439" s="108"/>
      <c r="AB439" s="108"/>
      <c r="AC439" s="172"/>
    </row>
    <row r="440" spans="1:29" s="25" customFormat="1" ht="31.5" outlineLevel="3">
      <c r="A440" s="33" t="s">
        <v>97</v>
      </c>
      <c r="B440" s="34" t="s">
        <v>14</v>
      </c>
      <c r="C440" s="34" t="s">
        <v>321</v>
      </c>
      <c r="D440" s="34" t="s">
        <v>98</v>
      </c>
      <c r="E440" s="34"/>
      <c r="F440" s="56">
        <v>80</v>
      </c>
      <c r="G440" s="7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56">
        <v>0</v>
      </c>
      <c r="Y440" s="88">
        <f t="shared" si="43"/>
        <v>0</v>
      </c>
      <c r="AA440" s="112"/>
      <c r="AB440" s="132"/>
      <c r="AC440" s="172"/>
    </row>
    <row r="441" spans="1:29" s="25" customFormat="1" ht="15.75" outlineLevel="3">
      <c r="A441" s="8" t="s">
        <v>228</v>
      </c>
      <c r="B441" s="9" t="s">
        <v>14</v>
      </c>
      <c r="C441" s="9" t="s">
        <v>322</v>
      </c>
      <c r="D441" s="9" t="s">
        <v>5</v>
      </c>
      <c r="E441" s="9"/>
      <c r="F441" s="53">
        <f>F442</f>
        <v>42.4</v>
      </c>
      <c r="G441" s="7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3">
        <f>X442</f>
        <v>8</v>
      </c>
      <c r="Y441" s="88">
        <f t="shared" si="43"/>
        <v>18.867924528301888</v>
      </c>
      <c r="AA441" s="108"/>
      <c r="AB441" s="108"/>
      <c r="AC441" s="172"/>
    </row>
    <row r="442" spans="1:29" s="25" customFormat="1" ht="31.5" outlineLevel="3">
      <c r="A442" s="49" t="s">
        <v>173</v>
      </c>
      <c r="B442" s="6" t="s">
        <v>14</v>
      </c>
      <c r="C442" s="6" t="s">
        <v>323</v>
      </c>
      <c r="D442" s="6" t="s">
        <v>5</v>
      </c>
      <c r="E442" s="6"/>
      <c r="F442" s="55">
        <f>F443</f>
        <v>42.4</v>
      </c>
      <c r="G442" s="7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X442" s="55">
        <f>X443</f>
        <v>8</v>
      </c>
      <c r="Y442" s="88">
        <f t="shared" si="43"/>
        <v>18.867924528301888</v>
      </c>
      <c r="AA442" s="108"/>
      <c r="AB442" s="108"/>
      <c r="AC442" s="172"/>
    </row>
    <row r="443" spans="1:29" s="25" customFormat="1" ht="15.75" outlineLevel="3">
      <c r="A443" s="92" t="s">
        <v>95</v>
      </c>
      <c r="B443" s="93" t="s">
        <v>14</v>
      </c>
      <c r="C443" s="93" t="s">
        <v>323</v>
      </c>
      <c r="D443" s="93" t="s">
        <v>96</v>
      </c>
      <c r="E443" s="93"/>
      <c r="F443" s="98">
        <f>F444</f>
        <v>42.4</v>
      </c>
      <c r="G443" s="95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6"/>
      <c r="X443" s="98">
        <f>X444</f>
        <v>8</v>
      </c>
      <c r="Y443" s="88">
        <f t="shared" si="43"/>
        <v>18.867924528301888</v>
      </c>
      <c r="AA443" s="108"/>
      <c r="AB443" s="108"/>
      <c r="AC443" s="172"/>
    </row>
    <row r="444" spans="1:29" s="25" customFormat="1" ht="31.5" outlineLevel="3">
      <c r="A444" s="33" t="s">
        <v>97</v>
      </c>
      <c r="B444" s="34" t="s">
        <v>14</v>
      </c>
      <c r="C444" s="34" t="s">
        <v>323</v>
      </c>
      <c r="D444" s="34" t="s">
        <v>98</v>
      </c>
      <c r="E444" s="34"/>
      <c r="F444" s="56">
        <v>42.4</v>
      </c>
      <c r="G444" s="7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X444" s="56">
        <v>8</v>
      </c>
      <c r="Y444" s="88">
        <f t="shared" si="43"/>
        <v>18.867924528301888</v>
      </c>
      <c r="AA444" s="112"/>
      <c r="AB444" s="112"/>
      <c r="AC444" s="172"/>
    </row>
    <row r="445" spans="1:29" s="25" customFormat="1" ht="15.75" outlineLevel="3">
      <c r="A445" s="8" t="s">
        <v>229</v>
      </c>
      <c r="B445" s="9" t="s">
        <v>14</v>
      </c>
      <c r="C445" s="9" t="s">
        <v>324</v>
      </c>
      <c r="D445" s="9" t="s">
        <v>5</v>
      </c>
      <c r="E445" s="9"/>
      <c r="F445" s="53">
        <f>F446</f>
        <v>30</v>
      </c>
      <c r="G445" s="7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X445" s="53">
        <f>X446</f>
        <v>10</v>
      </c>
      <c r="Y445" s="88">
        <f t="shared" si="43"/>
        <v>33.33333333333333</v>
      </c>
      <c r="AA445" s="108"/>
      <c r="AB445" s="108"/>
      <c r="AC445" s="172"/>
    </row>
    <row r="446" spans="1:29" s="25" customFormat="1" ht="31.5" outlineLevel="3">
      <c r="A446" s="49" t="s">
        <v>174</v>
      </c>
      <c r="B446" s="6" t="s">
        <v>14</v>
      </c>
      <c r="C446" s="6" t="s">
        <v>325</v>
      </c>
      <c r="D446" s="6" t="s">
        <v>5</v>
      </c>
      <c r="E446" s="6"/>
      <c r="F446" s="55">
        <f>F447</f>
        <v>30</v>
      </c>
      <c r="G446" s="7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55">
        <f>X447</f>
        <v>10</v>
      </c>
      <c r="Y446" s="88">
        <f t="shared" si="43"/>
        <v>33.33333333333333</v>
      </c>
      <c r="AA446" s="108"/>
      <c r="AB446" s="108"/>
      <c r="AC446" s="172"/>
    </row>
    <row r="447" spans="1:29" s="25" customFormat="1" ht="15.75" outlineLevel="3">
      <c r="A447" s="92" t="s">
        <v>95</v>
      </c>
      <c r="B447" s="93" t="s">
        <v>14</v>
      </c>
      <c r="C447" s="93" t="s">
        <v>325</v>
      </c>
      <c r="D447" s="93" t="s">
        <v>96</v>
      </c>
      <c r="E447" s="93"/>
      <c r="F447" s="98">
        <f>F448</f>
        <v>30</v>
      </c>
      <c r="G447" s="95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6"/>
      <c r="X447" s="98">
        <f>X448</f>
        <v>10</v>
      </c>
      <c r="Y447" s="88">
        <f t="shared" si="43"/>
        <v>33.33333333333333</v>
      </c>
      <c r="AA447" s="108"/>
      <c r="AB447" s="108"/>
      <c r="AC447" s="172"/>
    </row>
    <row r="448" spans="1:29" s="25" customFormat="1" ht="17.25" customHeight="1" outlineLevel="6">
      <c r="A448" s="33" t="s">
        <v>97</v>
      </c>
      <c r="B448" s="34" t="s">
        <v>14</v>
      </c>
      <c r="C448" s="34" t="s">
        <v>325</v>
      </c>
      <c r="D448" s="34" t="s">
        <v>98</v>
      </c>
      <c r="E448" s="34"/>
      <c r="F448" s="56">
        <v>30</v>
      </c>
      <c r="G448" s="7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X448" s="56">
        <v>10</v>
      </c>
      <c r="Y448" s="88">
        <f t="shared" si="43"/>
        <v>33.33333333333333</v>
      </c>
      <c r="AA448" s="108"/>
      <c r="AB448" s="108"/>
      <c r="AC448" s="172"/>
    </row>
    <row r="449" spans="1:29" s="25" customFormat="1" ht="18.75" outlineLevel="3">
      <c r="A449" s="16" t="s">
        <v>51</v>
      </c>
      <c r="B449" s="17" t="s">
        <v>50</v>
      </c>
      <c r="C449" s="17" t="s">
        <v>249</v>
      </c>
      <c r="D449" s="17" t="s">
        <v>5</v>
      </c>
      <c r="E449" s="17"/>
      <c r="F449" s="52">
        <f>F450+F456+F466+F472</f>
        <v>7743.542100000001</v>
      </c>
      <c r="G449" s="165" t="e">
        <f aca="true" t="shared" si="49" ref="G449:V449">G450+G456+G466</f>
        <v>#REF!</v>
      </c>
      <c r="H449" s="52" t="e">
        <f t="shared" si="49"/>
        <v>#REF!</v>
      </c>
      <c r="I449" s="52" t="e">
        <f t="shared" si="49"/>
        <v>#REF!</v>
      </c>
      <c r="J449" s="52" t="e">
        <f t="shared" si="49"/>
        <v>#REF!</v>
      </c>
      <c r="K449" s="52" t="e">
        <f t="shared" si="49"/>
        <v>#REF!</v>
      </c>
      <c r="L449" s="52" t="e">
        <f t="shared" si="49"/>
        <v>#REF!</v>
      </c>
      <c r="M449" s="52" t="e">
        <f t="shared" si="49"/>
        <v>#REF!</v>
      </c>
      <c r="N449" s="52" t="e">
        <f t="shared" si="49"/>
        <v>#REF!</v>
      </c>
      <c r="O449" s="52" t="e">
        <f t="shared" si="49"/>
        <v>#REF!</v>
      </c>
      <c r="P449" s="52" t="e">
        <f t="shared" si="49"/>
        <v>#REF!</v>
      </c>
      <c r="Q449" s="52" t="e">
        <f t="shared" si="49"/>
        <v>#REF!</v>
      </c>
      <c r="R449" s="52" t="e">
        <f t="shared" si="49"/>
        <v>#REF!</v>
      </c>
      <c r="S449" s="52" t="e">
        <f t="shared" si="49"/>
        <v>#REF!</v>
      </c>
      <c r="T449" s="52" t="e">
        <f t="shared" si="49"/>
        <v>#REF!</v>
      </c>
      <c r="U449" s="52" t="e">
        <f t="shared" si="49"/>
        <v>#REF!</v>
      </c>
      <c r="V449" s="52" t="e">
        <f t="shared" si="49"/>
        <v>#REF!</v>
      </c>
      <c r="W449" s="140"/>
      <c r="X449" s="52">
        <f>X450+X456+X466+X472</f>
        <v>6620.654</v>
      </c>
      <c r="Y449" s="88">
        <f t="shared" si="43"/>
        <v>85.49903796610081</v>
      </c>
      <c r="AA449" s="108"/>
      <c r="AB449" s="108"/>
      <c r="AC449" s="172"/>
    </row>
    <row r="450" spans="1:29" s="25" customFormat="1" ht="15.75" outlineLevel="3">
      <c r="A450" s="45" t="s">
        <v>40</v>
      </c>
      <c r="B450" s="30" t="s">
        <v>15</v>
      </c>
      <c r="C450" s="30" t="s">
        <v>249</v>
      </c>
      <c r="D450" s="30" t="s">
        <v>5</v>
      </c>
      <c r="E450" s="30"/>
      <c r="F450" s="59">
        <f>F451</f>
        <v>720</v>
      </c>
      <c r="G450" s="139">
        <f aca="true" t="shared" si="50" ref="G450:V450">G452</f>
        <v>0</v>
      </c>
      <c r="H450" s="53">
        <f t="shared" si="50"/>
        <v>0</v>
      </c>
      <c r="I450" s="53">
        <f t="shared" si="50"/>
        <v>0</v>
      </c>
      <c r="J450" s="53">
        <f t="shared" si="50"/>
        <v>0</v>
      </c>
      <c r="K450" s="53">
        <f t="shared" si="50"/>
        <v>0</v>
      </c>
      <c r="L450" s="53">
        <f t="shared" si="50"/>
        <v>0</v>
      </c>
      <c r="M450" s="53">
        <f t="shared" si="50"/>
        <v>0</v>
      </c>
      <c r="N450" s="53">
        <f t="shared" si="50"/>
        <v>0</v>
      </c>
      <c r="O450" s="53">
        <f t="shared" si="50"/>
        <v>0</v>
      </c>
      <c r="P450" s="53">
        <f t="shared" si="50"/>
        <v>0</v>
      </c>
      <c r="Q450" s="53">
        <f t="shared" si="50"/>
        <v>0</v>
      </c>
      <c r="R450" s="53">
        <f t="shared" si="50"/>
        <v>0</v>
      </c>
      <c r="S450" s="53">
        <f t="shared" si="50"/>
        <v>0</v>
      </c>
      <c r="T450" s="53">
        <f t="shared" si="50"/>
        <v>0</v>
      </c>
      <c r="U450" s="53">
        <f t="shared" si="50"/>
        <v>0</v>
      </c>
      <c r="V450" s="53">
        <f t="shared" si="50"/>
        <v>0</v>
      </c>
      <c r="W450" s="140"/>
      <c r="X450" s="59">
        <f>X451</f>
        <v>494.199</v>
      </c>
      <c r="Y450" s="88">
        <f t="shared" si="43"/>
        <v>68.63875</v>
      </c>
      <c r="AA450" s="108"/>
      <c r="AB450" s="108"/>
      <c r="AC450" s="172"/>
    </row>
    <row r="451" spans="1:29" s="15" customFormat="1" ht="30.75" customHeight="1" outlineLevel="3">
      <c r="A451" s="22" t="s">
        <v>133</v>
      </c>
      <c r="B451" s="9" t="s">
        <v>15</v>
      </c>
      <c r="C451" s="9" t="s">
        <v>250</v>
      </c>
      <c r="D451" s="9" t="s">
        <v>5</v>
      </c>
      <c r="E451" s="9"/>
      <c r="F451" s="53">
        <f>F452</f>
        <v>720</v>
      </c>
      <c r="G451" s="79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25"/>
      <c r="X451" s="53">
        <f>X452</f>
        <v>494.199</v>
      </c>
      <c r="Y451" s="88">
        <f t="shared" si="43"/>
        <v>68.63875</v>
      </c>
      <c r="AA451" s="107"/>
      <c r="AB451" s="107"/>
      <c r="AC451" s="173"/>
    </row>
    <row r="452" spans="1:29" s="25" customFormat="1" ht="33" customHeight="1" outlineLevel="4">
      <c r="A452" s="22" t="s">
        <v>135</v>
      </c>
      <c r="B452" s="12" t="s">
        <v>15</v>
      </c>
      <c r="C452" s="12" t="s">
        <v>251</v>
      </c>
      <c r="D452" s="12" t="s">
        <v>5</v>
      </c>
      <c r="E452" s="12"/>
      <c r="F452" s="57">
        <f>F453</f>
        <v>720</v>
      </c>
      <c r="G452" s="77">
        <f aca="true" t="shared" si="51" ref="G452:V453">G453</f>
        <v>0</v>
      </c>
      <c r="H452" s="13">
        <f t="shared" si="51"/>
        <v>0</v>
      </c>
      <c r="I452" s="13">
        <f t="shared" si="51"/>
        <v>0</v>
      </c>
      <c r="J452" s="13">
        <f t="shared" si="51"/>
        <v>0</v>
      </c>
      <c r="K452" s="13">
        <f t="shared" si="51"/>
        <v>0</v>
      </c>
      <c r="L452" s="13">
        <f t="shared" si="51"/>
        <v>0</v>
      </c>
      <c r="M452" s="13">
        <f t="shared" si="51"/>
        <v>0</v>
      </c>
      <c r="N452" s="13">
        <f t="shared" si="51"/>
        <v>0</v>
      </c>
      <c r="O452" s="13">
        <f t="shared" si="51"/>
        <v>0</v>
      </c>
      <c r="P452" s="13">
        <f t="shared" si="51"/>
        <v>0</v>
      </c>
      <c r="Q452" s="13">
        <f t="shared" si="51"/>
        <v>0</v>
      </c>
      <c r="R452" s="13">
        <f t="shared" si="51"/>
        <v>0</v>
      </c>
      <c r="S452" s="13">
        <f t="shared" si="51"/>
        <v>0</v>
      </c>
      <c r="T452" s="13">
        <f t="shared" si="51"/>
        <v>0</v>
      </c>
      <c r="U452" s="13">
        <f t="shared" si="51"/>
        <v>0</v>
      </c>
      <c r="V452" s="13">
        <f t="shared" si="51"/>
        <v>0</v>
      </c>
      <c r="W452" s="15"/>
      <c r="X452" s="57">
        <f>X453</f>
        <v>494.199</v>
      </c>
      <c r="Y452" s="88">
        <f t="shared" si="43"/>
        <v>68.63875</v>
      </c>
      <c r="AA452" s="108"/>
      <c r="AB452" s="108"/>
      <c r="AC452" s="172"/>
    </row>
    <row r="453" spans="1:29" s="25" customFormat="1" ht="31.5" outlineLevel="5">
      <c r="A453" s="36" t="s">
        <v>175</v>
      </c>
      <c r="B453" s="19" t="s">
        <v>15</v>
      </c>
      <c r="C453" s="19" t="s">
        <v>326</v>
      </c>
      <c r="D453" s="19" t="s">
        <v>5</v>
      </c>
      <c r="E453" s="19"/>
      <c r="F453" s="54">
        <f>F454</f>
        <v>720</v>
      </c>
      <c r="G453" s="78">
        <f t="shared" si="51"/>
        <v>0</v>
      </c>
      <c r="H453" s="7">
        <f t="shared" si="51"/>
        <v>0</v>
      </c>
      <c r="I453" s="7">
        <f t="shared" si="51"/>
        <v>0</v>
      </c>
      <c r="J453" s="7">
        <f t="shared" si="51"/>
        <v>0</v>
      </c>
      <c r="K453" s="7">
        <f t="shared" si="51"/>
        <v>0</v>
      </c>
      <c r="L453" s="7">
        <f t="shared" si="51"/>
        <v>0</v>
      </c>
      <c r="M453" s="7">
        <f t="shared" si="51"/>
        <v>0</v>
      </c>
      <c r="N453" s="7">
        <f t="shared" si="51"/>
        <v>0</v>
      </c>
      <c r="O453" s="7">
        <f t="shared" si="51"/>
        <v>0</v>
      </c>
      <c r="P453" s="7">
        <f t="shared" si="51"/>
        <v>0</v>
      </c>
      <c r="Q453" s="7">
        <f t="shared" si="51"/>
        <v>0</v>
      </c>
      <c r="R453" s="7">
        <f t="shared" si="51"/>
        <v>0</v>
      </c>
      <c r="S453" s="7">
        <f t="shared" si="51"/>
        <v>0</v>
      </c>
      <c r="T453" s="7">
        <f t="shared" si="51"/>
        <v>0</v>
      </c>
      <c r="U453" s="7">
        <f t="shared" si="51"/>
        <v>0</v>
      </c>
      <c r="V453" s="7">
        <f t="shared" si="51"/>
        <v>0</v>
      </c>
      <c r="X453" s="54">
        <f>X454</f>
        <v>494.199</v>
      </c>
      <c r="Y453" s="88">
        <f t="shared" si="43"/>
        <v>68.63875</v>
      </c>
      <c r="AA453" s="108"/>
      <c r="AB453" s="108"/>
      <c r="AC453" s="172"/>
    </row>
    <row r="454" spans="1:29" s="25" customFormat="1" ht="15.75" outlineLevel="5">
      <c r="A454" s="5" t="s">
        <v>124</v>
      </c>
      <c r="B454" s="6" t="s">
        <v>15</v>
      </c>
      <c r="C454" s="6" t="s">
        <v>326</v>
      </c>
      <c r="D454" s="6" t="s">
        <v>122</v>
      </c>
      <c r="E454" s="6"/>
      <c r="F454" s="55">
        <f>F455</f>
        <v>720</v>
      </c>
      <c r="G454" s="7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X454" s="55">
        <f>X455</f>
        <v>494.199</v>
      </c>
      <c r="Y454" s="88">
        <f t="shared" si="43"/>
        <v>68.63875</v>
      </c>
      <c r="AA454" s="108"/>
      <c r="AB454" s="108"/>
      <c r="AC454" s="172"/>
    </row>
    <row r="455" spans="1:29" s="25" customFormat="1" ht="31.5" outlineLevel="3">
      <c r="A455" s="33" t="s">
        <v>125</v>
      </c>
      <c r="B455" s="34" t="s">
        <v>15</v>
      </c>
      <c r="C455" s="34" t="s">
        <v>326</v>
      </c>
      <c r="D455" s="34" t="s">
        <v>123</v>
      </c>
      <c r="E455" s="34"/>
      <c r="F455" s="56">
        <v>720</v>
      </c>
      <c r="G455" s="7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X455" s="56">
        <v>494.199</v>
      </c>
      <c r="Y455" s="88">
        <f t="shared" si="43"/>
        <v>68.63875</v>
      </c>
      <c r="AA455" s="112"/>
      <c r="AB455" s="112"/>
      <c r="AC455" s="172"/>
    </row>
    <row r="456" spans="1:29" s="25" customFormat="1" ht="15.75" outlineLevel="3">
      <c r="A456" s="45" t="s">
        <v>41</v>
      </c>
      <c r="B456" s="30" t="s">
        <v>16</v>
      </c>
      <c r="C456" s="30" t="s">
        <v>249</v>
      </c>
      <c r="D456" s="30" t="s">
        <v>5</v>
      </c>
      <c r="E456" s="30"/>
      <c r="F456" s="59">
        <f>F457</f>
        <v>2787.5421</v>
      </c>
      <c r="G456" s="79" t="e">
        <f>#REF!</f>
        <v>#REF!</v>
      </c>
      <c r="H456" s="10" t="e">
        <f>#REF!</f>
        <v>#REF!</v>
      </c>
      <c r="I456" s="10" t="e">
        <f>#REF!</f>
        <v>#REF!</v>
      </c>
      <c r="J456" s="10" t="e">
        <f>#REF!</f>
        <v>#REF!</v>
      </c>
      <c r="K456" s="10" t="e">
        <f>#REF!</f>
        <v>#REF!</v>
      </c>
      <c r="L456" s="10" t="e">
        <f>#REF!</f>
        <v>#REF!</v>
      </c>
      <c r="M456" s="10" t="e">
        <f>#REF!</f>
        <v>#REF!</v>
      </c>
      <c r="N456" s="10" t="e">
        <f>#REF!</f>
        <v>#REF!</v>
      </c>
      <c r="O456" s="10" t="e">
        <f>#REF!</f>
        <v>#REF!</v>
      </c>
      <c r="P456" s="10" t="e">
        <f>#REF!</f>
        <v>#REF!</v>
      </c>
      <c r="Q456" s="10" t="e">
        <f>#REF!</f>
        <v>#REF!</v>
      </c>
      <c r="R456" s="10" t="e">
        <f>#REF!</f>
        <v>#REF!</v>
      </c>
      <c r="S456" s="10" t="e">
        <f>#REF!</f>
        <v>#REF!</v>
      </c>
      <c r="T456" s="10" t="e">
        <f>#REF!</f>
        <v>#REF!</v>
      </c>
      <c r="U456" s="10" t="e">
        <f>#REF!</f>
        <v>#REF!</v>
      </c>
      <c r="V456" s="10" t="e">
        <f>#REF!</f>
        <v>#REF!</v>
      </c>
      <c r="X456" s="59">
        <f>X457</f>
        <v>2998.9249999999997</v>
      </c>
      <c r="Y456" s="88">
        <f t="shared" si="43"/>
        <v>107.58312852028314</v>
      </c>
      <c r="AA456" s="108"/>
      <c r="AB456" s="108"/>
      <c r="AC456" s="172"/>
    </row>
    <row r="457" spans="1:29" s="25" customFormat="1" ht="15.75" outlineLevel="5">
      <c r="A457" s="14" t="s">
        <v>142</v>
      </c>
      <c r="B457" s="9" t="s">
        <v>16</v>
      </c>
      <c r="C457" s="9" t="s">
        <v>249</v>
      </c>
      <c r="D457" s="9" t="s">
        <v>5</v>
      </c>
      <c r="E457" s="9"/>
      <c r="F457" s="53">
        <f>F458</f>
        <v>2787.5421</v>
      </c>
      <c r="G457" s="79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X457" s="53">
        <f>X458</f>
        <v>2998.9249999999997</v>
      </c>
      <c r="Y457" s="88">
        <f t="shared" si="43"/>
        <v>107.58312852028314</v>
      </c>
      <c r="AA457" s="108"/>
      <c r="AB457" s="108"/>
      <c r="AC457" s="172"/>
    </row>
    <row r="458" spans="1:29" s="25" customFormat="1" ht="48.75" customHeight="1" outlineLevel="5">
      <c r="A458" s="8" t="s">
        <v>230</v>
      </c>
      <c r="B458" s="9" t="s">
        <v>16</v>
      </c>
      <c r="C458" s="9" t="s">
        <v>327</v>
      </c>
      <c r="D458" s="9" t="s">
        <v>5</v>
      </c>
      <c r="E458" s="9"/>
      <c r="F458" s="53">
        <f>F459+F462+F465</f>
        <v>2787.5421</v>
      </c>
      <c r="G458" s="7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X458" s="53">
        <f>X459+X462+X465</f>
        <v>2998.9249999999997</v>
      </c>
      <c r="Y458" s="88">
        <f t="shared" si="43"/>
        <v>107.58312852028314</v>
      </c>
      <c r="AA458" s="108"/>
      <c r="AB458" s="108"/>
      <c r="AC458" s="172"/>
    </row>
    <row r="459" spans="1:29" s="25" customFormat="1" ht="47.25" outlineLevel="5">
      <c r="A459" s="43" t="s">
        <v>408</v>
      </c>
      <c r="B459" s="19" t="s">
        <v>16</v>
      </c>
      <c r="C459" s="19" t="s">
        <v>406</v>
      </c>
      <c r="D459" s="19" t="s">
        <v>5</v>
      </c>
      <c r="E459" s="19"/>
      <c r="F459" s="54">
        <f>F460</f>
        <v>2787.5421</v>
      </c>
      <c r="G459" s="7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54">
        <f>X460</f>
        <v>2787.542</v>
      </c>
      <c r="Y459" s="88">
        <f t="shared" si="43"/>
        <v>99.99999641261023</v>
      </c>
      <c r="AA459" s="108"/>
      <c r="AB459" s="108"/>
      <c r="AC459" s="172"/>
    </row>
    <row r="460" spans="1:29" s="25" customFormat="1" ht="31.5" outlineLevel="5">
      <c r="A460" s="5" t="s">
        <v>105</v>
      </c>
      <c r="B460" s="6" t="s">
        <v>16</v>
      </c>
      <c r="C460" s="6" t="s">
        <v>406</v>
      </c>
      <c r="D460" s="6" t="s">
        <v>106</v>
      </c>
      <c r="E460" s="6"/>
      <c r="F460" s="55">
        <f>F461</f>
        <v>2787.5421</v>
      </c>
      <c r="G460" s="7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55">
        <f>X461</f>
        <v>2787.542</v>
      </c>
      <c r="Y460" s="88">
        <f aca="true" t="shared" si="52" ref="Y460:Y517">X460/F460*100</f>
        <v>99.99999641261023</v>
      </c>
      <c r="AA460" s="108"/>
      <c r="AB460" s="108"/>
      <c r="AC460" s="172"/>
    </row>
    <row r="461" spans="1:29" s="25" customFormat="1" ht="53.25" customHeight="1" outlineLevel="5">
      <c r="A461" s="33" t="s">
        <v>127</v>
      </c>
      <c r="B461" s="34" t="s">
        <v>16</v>
      </c>
      <c r="C461" s="34" t="s">
        <v>406</v>
      </c>
      <c r="D461" s="34" t="s">
        <v>126</v>
      </c>
      <c r="E461" s="34"/>
      <c r="F461" s="56">
        <v>2787.5421</v>
      </c>
      <c r="G461" s="7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56">
        <v>2787.542</v>
      </c>
      <c r="Y461" s="88">
        <f t="shared" si="52"/>
        <v>99.99999641261023</v>
      </c>
      <c r="AA461" s="112"/>
      <c r="AB461" s="112"/>
      <c r="AC461" s="172"/>
    </row>
    <row r="462" spans="1:29" s="25" customFormat="1" ht="47.25" outlineLevel="5">
      <c r="A462" s="43" t="s">
        <v>409</v>
      </c>
      <c r="B462" s="19" t="s">
        <v>16</v>
      </c>
      <c r="C462" s="19" t="s">
        <v>407</v>
      </c>
      <c r="D462" s="19" t="s">
        <v>5</v>
      </c>
      <c r="E462" s="19"/>
      <c r="F462" s="54">
        <f>F463</f>
        <v>0</v>
      </c>
      <c r="G462" s="7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54">
        <f>X463</f>
        <v>0</v>
      </c>
      <c r="Y462" s="88">
        <v>0</v>
      </c>
      <c r="AA462" s="108"/>
      <c r="AB462" s="108"/>
      <c r="AC462" s="172"/>
    </row>
    <row r="463" spans="1:29" s="25" customFormat="1" ht="31.5" outlineLevel="5">
      <c r="A463" s="5" t="s">
        <v>105</v>
      </c>
      <c r="B463" s="6" t="s">
        <v>16</v>
      </c>
      <c r="C463" s="6" t="s">
        <v>407</v>
      </c>
      <c r="D463" s="6" t="s">
        <v>106</v>
      </c>
      <c r="E463" s="6"/>
      <c r="F463" s="55">
        <f>F464</f>
        <v>0</v>
      </c>
      <c r="G463" s="7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55">
        <f>X464</f>
        <v>0</v>
      </c>
      <c r="Y463" s="88">
        <v>0</v>
      </c>
      <c r="AA463" s="108"/>
      <c r="AB463" s="108"/>
      <c r="AC463" s="172"/>
    </row>
    <row r="464" spans="1:29" s="25" customFormat="1" ht="15.75" outlineLevel="5">
      <c r="A464" s="33" t="s">
        <v>127</v>
      </c>
      <c r="B464" s="34" t="s">
        <v>16</v>
      </c>
      <c r="C464" s="34" t="s">
        <v>407</v>
      </c>
      <c r="D464" s="34" t="s">
        <v>126</v>
      </c>
      <c r="E464" s="34"/>
      <c r="F464" s="56">
        <v>0</v>
      </c>
      <c r="G464" s="7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56">
        <v>0</v>
      </c>
      <c r="Y464" s="88">
        <v>0</v>
      </c>
      <c r="AA464" s="108"/>
      <c r="AB464" s="108"/>
      <c r="AC464" s="172"/>
    </row>
    <row r="465" spans="1:29" s="25" customFormat="1" ht="31.5" outlineLevel="5">
      <c r="A465" s="33" t="s">
        <v>125</v>
      </c>
      <c r="B465" s="34" t="s">
        <v>16</v>
      </c>
      <c r="C465" s="34" t="s">
        <v>311</v>
      </c>
      <c r="D465" s="34" t="s">
        <v>123</v>
      </c>
      <c r="E465" s="34"/>
      <c r="F465" s="56">
        <v>0</v>
      </c>
      <c r="G465" s="7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56">
        <v>211.383</v>
      </c>
      <c r="Y465" s="88" t="e">
        <f t="shared" si="52"/>
        <v>#DIV/0!</v>
      </c>
      <c r="AA465" s="112"/>
      <c r="AB465" s="112"/>
      <c r="AC465" s="172"/>
    </row>
    <row r="466" spans="1:29" s="25" customFormat="1" ht="15.75" outlineLevel="5">
      <c r="A466" s="45" t="s">
        <v>46</v>
      </c>
      <c r="B466" s="30" t="s">
        <v>23</v>
      </c>
      <c r="C466" s="30" t="s">
        <v>249</v>
      </c>
      <c r="D466" s="30" t="s">
        <v>5</v>
      </c>
      <c r="E466" s="30"/>
      <c r="F466" s="59">
        <f>F467</f>
        <v>4206</v>
      </c>
      <c r="G466" s="139">
        <f aca="true" t="shared" si="53" ref="G466:V466">G468</f>
        <v>0</v>
      </c>
      <c r="H466" s="53">
        <f t="shared" si="53"/>
        <v>0</v>
      </c>
      <c r="I466" s="53">
        <f t="shared" si="53"/>
        <v>0</v>
      </c>
      <c r="J466" s="53">
        <f t="shared" si="53"/>
        <v>0</v>
      </c>
      <c r="K466" s="53">
        <f t="shared" si="53"/>
        <v>0</v>
      </c>
      <c r="L466" s="53">
        <f t="shared" si="53"/>
        <v>0</v>
      </c>
      <c r="M466" s="53">
        <f t="shared" si="53"/>
        <v>0</v>
      </c>
      <c r="N466" s="53">
        <f t="shared" si="53"/>
        <v>0</v>
      </c>
      <c r="O466" s="53">
        <f t="shared" si="53"/>
        <v>0</v>
      </c>
      <c r="P466" s="53">
        <f t="shared" si="53"/>
        <v>0</v>
      </c>
      <c r="Q466" s="53">
        <f t="shared" si="53"/>
        <v>0</v>
      </c>
      <c r="R466" s="53">
        <f t="shared" si="53"/>
        <v>0</v>
      </c>
      <c r="S466" s="53">
        <f t="shared" si="53"/>
        <v>0</v>
      </c>
      <c r="T466" s="53">
        <f t="shared" si="53"/>
        <v>0</v>
      </c>
      <c r="U466" s="53">
        <f t="shared" si="53"/>
        <v>0</v>
      </c>
      <c r="V466" s="53">
        <f t="shared" si="53"/>
        <v>0</v>
      </c>
      <c r="W466" s="140"/>
      <c r="X466" s="59">
        <f>X467</f>
        <v>3117.53</v>
      </c>
      <c r="Y466" s="88">
        <f t="shared" si="52"/>
        <v>74.12101759391346</v>
      </c>
      <c r="AA466" s="108"/>
      <c r="AB466" s="108"/>
      <c r="AC466" s="172"/>
    </row>
    <row r="467" spans="1:29" s="25" customFormat="1" ht="31.5" outlineLevel="5">
      <c r="A467" s="22" t="s">
        <v>133</v>
      </c>
      <c r="B467" s="9" t="s">
        <v>23</v>
      </c>
      <c r="C467" s="9" t="s">
        <v>250</v>
      </c>
      <c r="D467" s="9" t="s">
        <v>5</v>
      </c>
      <c r="E467" s="9"/>
      <c r="F467" s="53">
        <f>F468</f>
        <v>4206</v>
      </c>
      <c r="G467" s="139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140"/>
      <c r="X467" s="53">
        <f>X468</f>
        <v>3117.53</v>
      </c>
      <c r="Y467" s="88">
        <f t="shared" si="52"/>
        <v>74.12101759391346</v>
      </c>
      <c r="AA467" s="108"/>
      <c r="AB467" s="108"/>
      <c r="AC467" s="172"/>
    </row>
    <row r="468" spans="1:29" s="25" customFormat="1" ht="31.5" outlineLevel="5">
      <c r="A468" s="22" t="s">
        <v>135</v>
      </c>
      <c r="B468" s="12" t="s">
        <v>23</v>
      </c>
      <c r="C468" s="12" t="s">
        <v>251</v>
      </c>
      <c r="D468" s="12" t="s">
        <v>5</v>
      </c>
      <c r="E468" s="12"/>
      <c r="F468" s="57">
        <f>F469</f>
        <v>4206</v>
      </c>
      <c r="G468" s="136">
        <f aca="true" t="shared" si="54" ref="G468:V469">G469</f>
        <v>0</v>
      </c>
      <c r="H468" s="57">
        <f t="shared" si="54"/>
        <v>0</v>
      </c>
      <c r="I468" s="57">
        <f t="shared" si="54"/>
        <v>0</v>
      </c>
      <c r="J468" s="57">
        <f t="shared" si="54"/>
        <v>0</v>
      </c>
      <c r="K468" s="57">
        <f t="shared" si="54"/>
        <v>0</v>
      </c>
      <c r="L468" s="57">
        <f t="shared" si="54"/>
        <v>0</v>
      </c>
      <c r="M468" s="57">
        <f t="shared" si="54"/>
        <v>0</v>
      </c>
      <c r="N468" s="57">
        <f t="shared" si="54"/>
        <v>0</v>
      </c>
      <c r="O468" s="57">
        <f t="shared" si="54"/>
        <v>0</v>
      </c>
      <c r="P468" s="57">
        <f t="shared" si="54"/>
        <v>0</v>
      </c>
      <c r="Q468" s="57">
        <f t="shared" si="54"/>
        <v>0</v>
      </c>
      <c r="R468" s="57">
        <f t="shared" si="54"/>
        <v>0</v>
      </c>
      <c r="S468" s="57">
        <f t="shared" si="54"/>
        <v>0</v>
      </c>
      <c r="T468" s="57">
        <f t="shared" si="54"/>
        <v>0</v>
      </c>
      <c r="U468" s="57">
        <f t="shared" si="54"/>
        <v>0</v>
      </c>
      <c r="V468" s="57">
        <f t="shared" si="54"/>
        <v>0</v>
      </c>
      <c r="W468" s="140"/>
      <c r="X468" s="57">
        <f>X469</f>
        <v>3117.53</v>
      </c>
      <c r="Y468" s="88">
        <f t="shared" si="52"/>
        <v>74.12101759391346</v>
      </c>
      <c r="AA468" s="108"/>
      <c r="AB468" s="108"/>
      <c r="AC468" s="172"/>
    </row>
    <row r="469" spans="1:29" s="25" customFormat="1" ht="47.25" outlineLevel="5">
      <c r="A469" s="43" t="s">
        <v>176</v>
      </c>
      <c r="B469" s="19" t="s">
        <v>23</v>
      </c>
      <c r="C469" s="19" t="s">
        <v>328</v>
      </c>
      <c r="D469" s="19" t="s">
        <v>5</v>
      </c>
      <c r="E469" s="19"/>
      <c r="F469" s="54">
        <f>F470</f>
        <v>4206</v>
      </c>
      <c r="G469" s="138">
        <f t="shared" si="54"/>
        <v>0</v>
      </c>
      <c r="H469" s="55">
        <f t="shared" si="54"/>
        <v>0</v>
      </c>
      <c r="I469" s="55">
        <f t="shared" si="54"/>
        <v>0</v>
      </c>
      <c r="J469" s="55">
        <f t="shared" si="54"/>
        <v>0</v>
      </c>
      <c r="K469" s="55">
        <f t="shared" si="54"/>
        <v>0</v>
      </c>
      <c r="L469" s="55">
        <f t="shared" si="54"/>
        <v>0</v>
      </c>
      <c r="M469" s="55">
        <f t="shared" si="54"/>
        <v>0</v>
      </c>
      <c r="N469" s="55">
        <f t="shared" si="54"/>
        <v>0</v>
      </c>
      <c r="O469" s="55">
        <f t="shared" si="54"/>
        <v>0</v>
      </c>
      <c r="P469" s="55">
        <f t="shared" si="54"/>
        <v>0</v>
      </c>
      <c r="Q469" s="55">
        <f t="shared" si="54"/>
        <v>0</v>
      </c>
      <c r="R469" s="55">
        <f t="shared" si="54"/>
        <v>0</v>
      </c>
      <c r="S469" s="55">
        <f t="shared" si="54"/>
        <v>0</v>
      </c>
      <c r="T469" s="55">
        <f t="shared" si="54"/>
        <v>0</v>
      </c>
      <c r="U469" s="55">
        <f t="shared" si="54"/>
        <v>0</v>
      </c>
      <c r="V469" s="55">
        <f t="shared" si="54"/>
        <v>0</v>
      </c>
      <c r="W469" s="140"/>
      <c r="X469" s="54">
        <f>X470</f>
        <v>3117.53</v>
      </c>
      <c r="Y469" s="88">
        <f t="shared" si="52"/>
        <v>74.12101759391346</v>
      </c>
      <c r="AA469" s="108"/>
      <c r="AB469" s="108"/>
      <c r="AC469" s="172"/>
    </row>
    <row r="470" spans="1:29" s="25" customFormat="1" ht="15.75" outlineLevel="5">
      <c r="A470" s="5" t="s">
        <v>124</v>
      </c>
      <c r="B470" s="6" t="s">
        <v>23</v>
      </c>
      <c r="C470" s="6" t="s">
        <v>328</v>
      </c>
      <c r="D470" s="6" t="s">
        <v>122</v>
      </c>
      <c r="E470" s="6"/>
      <c r="F470" s="55">
        <f>F471</f>
        <v>4206</v>
      </c>
      <c r="G470" s="138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140"/>
      <c r="X470" s="55">
        <f>X471</f>
        <v>3117.53</v>
      </c>
      <c r="Y470" s="88">
        <f t="shared" si="52"/>
        <v>74.12101759391346</v>
      </c>
      <c r="AA470" s="108"/>
      <c r="AB470" s="108"/>
      <c r="AC470" s="172"/>
    </row>
    <row r="471" spans="1:29" s="25" customFormat="1" ht="31.5" outlineLevel="5">
      <c r="A471" s="33" t="s">
        <v>125</v>
      </c>
      <c r="B471" s="34" t="s">
        <v>23</v>
      </c>
      <c r="C471" s="34" t="s">
        <v>328</v>
      </c>
      <c r="D471" s="34" t="s">
        <v>123</v>
      </c>
      <c r="E471" s="34"/>
      <c r="F471" s="56">
        <v>4206</v>
      </c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40"/>
      <c r="X471" s="56">
        <v>3117.53</v>
      </c>
      <c r="Y471" s="88">
        <f t="shared" si="52"/>
        <v>74.12101759391346</v>
      </c>
      <c r="AA471" s="112"/>
      <c r="AB471" s="112"/>
      <c r="AC471" s="172"/>
    </row>
    <row r="472" spans="1:29" s="25" customFormat="1" ht="15.75" outlineLevel="5">
      <c r="A472" s="45" t="s">
        <v>177</v>
      </c>
      <c r="B472" s="30" t="s">
        <v>178</v>
      </c>
      <c r="C472" s="30" t="s">
        <v>249</v>
      </c>
      <c r="D472" s="30" t="s">
        <v>5</v>
      </c>
      <c r="E472" s="30"/>
      <c r="F472" s="59">
        <f>F473</f>
        <v>30</v>
      </c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40"/>
      <c r="X472" s="59">
        <f>X473</f>
        <v>10</v>
      </c>
      <c r="Y472" s="88">
        <f t="shared" si="52"/>
        <v>33.33333333333333</v>
      </c>
      <c r="AA472" s="108"/>
      <c r="AB472" s="108"/>
      <c r="AC472" s="172"/>
    </row>
    <row r="473" spans="1:29" s="25" customFormat="1" ht="33" customHeight="1" outlineLevel="5">
      <c r="A473" s="14" t="s">
        <v>368</v>
      </c>
      <c r="B473" s="9" t="s">
        <v>178</v>
      </c>
      <c r="C473" s="9" t="s">
        <v>329</v>
      </c>
      <c r="D473" s="9" t="s">
        <v>5</v>
      </c>
      <c r="E473" s="9"/>
      <c r="F473" s="53">
        <f>F474</f>
        <v>30</v>
      </c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40"/>
      <c r="X473" s="53">
        <f>X474</f>
        <v>10</v>
      </c>
      <c r="Y473" s="88">
        <f t="shared" si="52"/>
        <v>33.33333333333333</v>
      </c>
      <c r="AA473" s="108"/>
      <c r="AB473" s="108"/>
      <c r="AC473" s="172"/>
    </row>
    <row r="474" spans="1:29" s="25" customFormat="1" ht="31.5" outlineLevel="5">
      <c r="A474" s="43" t="s">
        <v>180</v>
      </c>
      <c r="B474" s="19" t="s">
        <v>178</v>
      </c>
      <c r="C474" s="19" t="s">
        <v>330</v>
      </c>
      <c r="D474" s="19" t="s">
        <v>5</v>
      </c>
      <c r="E474" s="19"/>
      <c r="F474" s="54">
        <f>F475</f>
        <v>30</v>
      </c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40"/>
      <c r="X474" s="54">
        <f>X475</f>
        <v>10</v>
      </c>
      <c r="Y474" s="88">
        <f t="shared" si="52"/>
        <v>33.33333333333333</v>
      </c>
      <c r="AA474" s="108"/>
      <c r="AB474" s="108"/>
      <c r="AC474" s="172"/>
    </row>
    <row r="475" spans="1:29" s="25" customFormat="1" ht="15.75" outlineLevel="5">
      <c r="A475" s="5" t="s">
        <v>95</v>
      </c>
      <c r="B475" s="6" t="s">
        <v>179</v>
      </c>
      <c r="C475" s="6" t="s">
        <v>330</v>
      </c>
      <c r="D475" s="6" t="s">
        <v>96</v>
      </c>
      <c r="E475" s="6"/>
      <c r="F475" s="55">
        <f>F476</f>
        <v>30</v>
      </c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40"/>
      <c r="X475" s="55">
        <f>X476</f>
        <v>10</v>
      </c>
      <c r="Y475" s="88">
        <f t="shared" si="52"/>
        <v>33.33333333333333</v>
      </c>
      <c r="AA475" s="108"/>
      <c r="AB475" s="108"/>
      <c r="AC475" s="172"/>
    </row>
    <row r="476" spans="1:29" s="25" customFormat="1" ht="31.5" outlineLevel="5">
      <c r="A476" s="33" t="s">
        <v>97</v>
      </c>
      <c r="B476" s="34" t="s">
        <v>178</v>
      </c>
      <c r="C476" s="34" t="s">
        <v>330</v>
      </c>
      <c r="D476" s="34" t="s">
        <v>98</v>
      </c>
      <c r="E476" s="34"/>
      <c r="F476" s="56">
        <v>30</v>
      </c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40"/>
      <c r="X476" s="56">
        <v>10</v>
      </c>
      <c r="Y476" s="88">
        <f t="shared" si="52"/>
        <v>33.33333333333333</v>
      </c>
      <c r="AA476" s="112"/>
      <c r="AB476" s="112"/>
      <c r="AC476" s="172"/>
    </row>
    <row r="477" spans="1:29" s="25" customFormat="1" ht="18.75" outlineLevel="5">
      <c r="A477" s="16" t="s">
        <v>78</v>
      </c>
      <c r="B477" s="17" t="s">
        <v>49</v>
      </c>
      <c r="C477" s="17" t="s">
        <v>249</v>
      </c>
      <c r="D477" s="17" t="s">
        <v>5</v>
      </c>
      <c r="E477" s="17"/>
      <c r="F477" s="52">
        <f>F478+F484</f>
        <v>122</v>
      </c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40"/>
      <c r="X477" s="52">
        <f>X478+X484</f>
        <v>112</v>
      </c>
      <c r="Y477" s="88">
        <f t="shared" si="52"/>
        <v>91.80327868852459</v>
      </c>
      <c r="AA477" s="108"/>
      <c r="AB477" s="108"/>
      <c r="AC477" s="172"/>
    </row>
    <row r="478" spans="1:29" s="25" customFormat="1" ht="15.75" outlineLevel="5">
      <c r="A478" s="8" t="s">
        <v>39</v>
      </c>
      <c r="B478" s="9" t="s">
        <v>17</v>
      </c>
      <c r="C478" s="9" t="s">
        <v>249</v>
      </c>
      <c r="D478" s="9" t="s">
        <v>5</v>
      </c>
      <c r="E478" s="9"/>
      <c r="F478" s="53">
        <f>F479</f>
        <v>122</v>
      </c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40"/>
      <c r="X478" s="53">
        <f>X479</f>
        <v>112</v>
      </c>
      <c r="Y478" s="88">
        <f t="shared" si="52"/>
        <v>91.80327868852459</v>
      </c>
      <c r="AA478" s="108"/>
      <c r="AB478" s="108"/>
      <c r="AC478" s="172"/>
    </row>
    <row r="479" spans="1:29" s="25" customFormat="1" ht="36" customHeight="1" outlineLevel="5">
      <c r="A479" s="41" t="s">
        <v>231</v>
      </c>
      <c r="B479" s="19" t="s">
        <v>17</v>
      </c>
      <c r="C479" s="19" t="s">
        <v>331</v>
      </c>
      <c r="D479" s="19" t="s">
        <v>5</v>
      </c>
      <c r="E479" s="19"/>
      <c r="F479" s="54">
        <f>F480</f>
        <v>122</v>
      </c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40"/>
      <c r="X479" s="54">
        <f>X480</f>
        <v>112</v>
      </c>
      <c r="Y479" s="88">
        <f t="shared" si="52"/>
        <v>91.80327868852459</v>
      </c>
      <c r="AA479" s="108"/>
      <c r="AB479" s="108"/>
      <c r="AC479" s="172"/>
    </row>
    <row r="480" spans="1:29" s="25" customFormat="1" ht="22.5" customHeight="1" outlineLevel="5">
      <c r="A480" s="43" t="s">
        <v>181</v>
      </c>
      <c r="B480" s="19" t="s">
        <v>17</v>
      </c>
      <c r="C480" s="19" t="s">
        <v>332</v>
      </c>
      <c r="D480" s="19" t="s">
        <v>5</v>
      </c>
      <c r="E480" s="19"/>
      <c r="F480" s="54">
        <f>F481+F482</f>
        <v>122</v>
      </c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40"/>
      <c r="X480" s="54">
        <f>X481+X482</f>
        <v>112</v>
      </c>
      <c r="Y480" s="88">
        <f t="shared" si="52"/>
        <v>91.80327868852459</v>
      </c>
      <c r="AA480" s="108"/>
      <c r="AB480" s="108"/>
      <c r="AC480" s="172"/>
    </row>
    <row r="481" spans="1:29" s="25" customFormat="1" ht="63" outlineLevel="5">
      <c r="A481" s="65" t="s">
        <v>350</v>
      </c>
      <c r="B481" s="64" t="s">
        <v>17</v>
      </c>
      <c r="C481" s="64" t="s">
        <v>332</v>
      </c>
      <c r="D481" s="64" t="s">
        <v>351</v>
      </c>
      <c r="E481" s="64"/>
      <c r="F481" s="66">
        <v>28.5</v>
      </c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42"/>
      <c r="X481" s="66">
        <v>28.5</v>
      </c>
      <c r="Y481" s="88">
        <f t="shared" si="52"/>
        <v>100</v>
      </c>
      <c r="AA481" s="112"/>
      <c r="AB481" s="112"/>
      <c r="AC481" s="172"/>
    </row>
    <row r="482" spans="1:29" s="25" customFormat="1" ht="15.75" outlineLevel="5">
      <c r="A482" s="5" t="s">
        <v>95</v>
      </c>
      <c r="B482" s="6" t="s">
        <v>17</v>
      </c>
      <c r="C482" s="6" t="s">
        <v>332</v>
      </c>
      <c r="D482" s="6" t="s">
        <v>96</v>
      </c>
      <c r="E482" s="6"/>
      <c r="F482" s="55">
        <f>F483</f>
        <v>93.5</v>
      </c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40"/>
      <c r="X482" s="55">
        <f>X483</f>
        <v>83.5</v>
      </c>
      <c r="Y482" s="88">
        <f t="shared" si="52"/>
        <v>89.3048128342246</v>
      </c>
      <c r="AA482" s="108"/>
      <c r="AB482" s="108"/>
      <c r="AC482" s="172"/>
    </row>
    <row r="483" spans="1:29" s="25" customFormat="1" ht="31.5" outlineLevel="5">
      <c r="A483" s="33" t="s">
        <v>97</v>
      </c>
      <c r="B483" s="34" t="s">
        <v>17</v>
      </c>
      <c r="C483" s="34" t="s">
        <v>332</v>
      </c>
      <c r="D483" s="34" t="s">
        <v>98</v>
      </c>
      <c r="E483" s="34"/>
      <c r="F483" s="56">
        <v>93.5</v>
      </c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40"/>
      <c r="X483" s="56">
        <v>83.5</v>
      </c>
      <c r="Y483" s="88">
        <f t="shared" si="52"/>
        <v>89.3048128342246</v>
      </c>
      <c r="AA483" s="112"/>
      <c r="AB483" s="112"/>
      <c r="AC483" s="172"/>
    </row>
    <row r="484" spans="1:29" s="25" customFormat="1" ht="15.75" outlineLevel="5">
      <c r="A484" s="21" t="s">
        <v>88</v>
      </c>
      <c r="B484" s="9" t="s">
        <v>89</v>
      </c>
      <c r="C484" s="9" t="s">
        <v>249</v>
      </c>
      <c r="D484" s="9" t="s">
        <v>5</v>
      </c>
      <c r="E484" s="6"/>
      <c r="F484" s="53">
        <f>F485</f>
        <v>0</v>
      </c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40"/>
      <c r="X484" s="53">
        <f>X485</f>
        <v>0</v>
      </c>
      <c r="Y484" s="88">
        <v>0</v>
      </c>
      <c r="AA484" s="108"/>
      <c r="AB484" s="108"/>
      <c r="AC484" s="172"/>
    </row>
    <row r="485" spans="1:29" s="25" customFormat="1" ht="15.75" outlineLevel="5">
      <c r="A485" s="41" t="s">
        <v>231</v>
      </c>
      <c r="B485" s="19" t="s">
        <v>89</v>
      </c>
      <c r="C485" s="19" t="s">
        <v>331</v>
      </c>
      <c r="D485" s="19" t="s">
        <v>5</v>
      </c>
      <c r="E485" s="19"/>
      <c r="F485" s="54">
        <f>F486</f>
        <v>0</v>
      </c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40"/>
      <c r="X485" s="54">
        <f>X486</f>
        <v>0</v>
      </c>
      <c r="Y485" s="88">
        <v>0</v>
      </c>
      <c r="AA485" s="108"/>
      <c r="AB485" s="108"/>
      <c r="AC485" s="172"/>
    </row>
    <row r="486" spans="1:29" s="25" customFormat="1" ht="47.25" outlineLevel="5">
      <c r="A486" s="5" t="s">
        <v>182</v>
      </c>
      <c r="B486" s="6" t="s">
        <v>89</v>
      </c>
      <c r="C486" s="6" t="s">
        <v>333</v>
      </c>
      <c r="D486" s="6" t="s">
        <v>5</v>
      </c>
      <c r="E486" s="6"/>
      <c r="F486" s="55">
        <f>F487</f>
        <v>0</v>
      </c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40"/>
      <c r="X486" s="55">
        <f>X487</f>
        <v>0</v>
      </c>
      <c r="Y486" s="88">
        <v>0</v>
      </c>
      <c r="AA486" s="108"/>
      <c r="AB486" s="108"/>
      <c r="AC486" s="172"/>
    </row>
    <row r="487" spans="1:29" s="25" customFormat="1" ht="15.75" outlineLevel="5">
      <c r="A487" s="33" t="s">
        <v>117</v>
      </c>
      <c r="B487" s="34" t="s">
        <v>89</v>
      </c>
      <c r="C487" s="34" t="s">
        <v>333</v>
      </c>
      <c r="D487" s="34" t="s">
        <v>116</v>
      </c>
      <c r="E487" s="34"/>
      <c r="F487" s="56">
        <v>0</v>
      </c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40"/>
      <c r="X487" s="56">
        <v>0</v>
      </c>
      <c r="Y487" s="88">
        <v>0</v>
      </c>
      <c r="AA487" s="108"/>
      <c r="AB487" s="108"/>
      <c r="AC487" s="172"/>
    </row>
    <row r="488" spans="1:29" s="25" customFormat="1" ht="31.5" customHeight="1" outlineLevel="5">
      <c r="A488" s="16" t="s">
        <v>73</v>
      </c>
      <c r="B488" s="17" t="s">
        <v>74</v>
      </c>
      <c r="C488" s="17" t="s">
        <v>249</v>
      </c>
      <c r="D488" s="17" t="s">
        <v>5</v>
      </c>
      <c r="E488" s="17"/>
      <c r="F488" s="52">
        <f>F489+F495</f>
        <v>2000</v>
      </c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40"/>
      <c r="X488" s="52">
        <f>X489+X495</f>
        <v>1834</v>
      </c>
      <c r="Y488" s="88">
        <f t="shared" si="52"/>
        <v>91.7</v>
      </c>
      <c r="AA488" s="108"/>
      <c r="AB488" s="108"/>
      <c r="AC488" s="172"/>
    </row>
    <row r="489" spans="1:29" s="25" customFormat="1" ht="31.5" customHeight="1" outlineLevel="5">
      <c r="A489" s="51" t="s">
        <v>48</v>
      </c>
      <c r="B489" s="50" t="s">
        <v>75</v>
      </c>
      <c r="C489" s="50" t="s">
        <v>334</v>
      </c>
      <c r="D489" s="50" t="s">
        <v>5</v>
      </c>
      <c r="E489" s="50"/>
      <c r="F489" s="168">
        <f>F490</f>
        <v>2000</v>
      </c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40"/>
      <c r="X489" s="168">
        <f>X490</f>
        <v>1834</v>
      </c>
      <c r="Y489" s="88">
        <f t="shared" si="52"/>
        <v>91.7</v>
      </c>
      <c r="AA489" s="108"/>
      <c r="AB489" s="108"/>
      <c r="AC489" s="172"/>
    </row>
    <row r="490" spans="1:29" s="25" customFormat="1" ht="31.5" outlineLevel="5">
      <c r="A490" s="22" t="s">
        <v>133</v>
      </c>
      <c r="B490" s="12" t="s">
        <v>75</v>
      </c>
      <c r="C490" s="12" t="s">
        <v>250</v>
      </c>
      <c r="D490" s="12" t="s">
        <v>5</v>
      </c>
      <c r="E490" s="12"/>
      <c r="F490" s="57">
        <f>F491</f>
        <v>2000</v>
      </c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40"/>
      <c r="X490" s="57">
        <f>X491</f>
        <v>1834</v>
      </c>
      <c r="Y490" s="88">
        <f t="shared" si="52"/>
        <v>91.7</v>
      </c>
      <c r="AA490" s="108"/>
      <c r="AB490" s="108"/>
      <c r="AC490" s="172"/>
    </row>
    <row r="491" spans="1:29" s="25" customFormat="1" ht="31.5" outlineLevel="5">
      <c r="A491" s="22" t="s">
        <v>135</v>
      </c>
      <c r="B491" s="9" t="s">
        <v>75</v>
      </c>
      <c r="C491" s="9" t="s">
        <v>251</v>
      </c>
      <c r="D491" s="9" t="s">
        <v>5</v>
      </c>
      <c r="E491" s="9"/>
      <c r="F491" s="53">
        <f>F492</f>
        <v>2000</v>
      </c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40"/>
      <c r="X491" s="53">
        <f>X492</f>
        <v>1834</v>
      </c>
      <c r="Y491" s="88">
        <f t="shared" si="52"/>
        <v>91.7</v>
      </c>
      <c r="AA491" s="108"/>
      <c r="AB491" s="108"/>
      <c r="AC491" s="172"/>
    </row>
    <row r="492" spans="1:29" s="25" customFormat="1" ht="31.5" outlineLevel="5">
      <c r="A492" s="43" t="s">
        <v>183</v>
      </c>
      <c r="B492" s="19" t="s">
        <v>75</v>
      </c>
      <c r="C492" s="19" t="s">
        <v>335</v>
      </c>
      <c r="D492" s="19" t="s">
        <v>5</v>
      </c>
      <c r="E492" s="19"/>
      <c r="F492" s="54">
        <f>F493</f>
        <v>2000</v>
      </c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40"/>
      <c r="X492" s="54">
        <f>X493</f>
        <v>1834</v>
      </c>
      <c r="Y492" s="88">
        <f t="shared" si="52"/>
        <v>91.7</v>
      </c>
      <c r="AA492" s="108"/>
      <c r="AB492" s="108"/>
      <c r="AC492" s="172"/>
    </row>
    <row r="493" spans="1:29" s="25" customFormat="1" ht="15.75" outlineLevel="5">
      <c r="A493" s="5" t="s">
        <v>118</v>
      </c>
      <c r="B493" s="6" t="s">
        <v>75</v>
      </c>
      <c r="C493" s="6" t="s">
        <v>335</v>
      </c>
      <c r="D493" s="6" t="s">
        <v>119</v>
      </c>
      <c r="E493" s="6"/>
      <c r="F493" s="55">
        <f>F494</f>
        <v>2000</v>
      </c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40"/>
      <c r="X493" s="55">
        <f>X494</f>
        <v>1834</v>
      </c>
      <c r="Y493" s="88">
        <f t="shared" si="52"/>
        <v>91.7</v>
      </c>
      <c r="AA493" s="108"/>
      <c r="AB493" s="108"/>
      <c r="AC493" s="172"/>
    </row>
    <row r="494" spans="1:29" s="25" customFormat="1" ht="47.25" outlineLevel="5">
      <c r="A494" s="38" t="s">
        <v>198</v>
      </c>
      <c r="B494" s="34" t="s">
        <v>75</v>
      </c>
      <c r="C494" s="34" t="s">
        <v>335</v>
      </c>
      <c r="D494" s="34" t="s">
        <v>85</v>
      </c>
      <c r="E494" s="34"/>
      <c r="F494" s="56">
        <v>2000</v>
      </c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40"/>
      <c r="X494" s="56">
        <v>1834</v>
      </c>
      <c r="Y494" s="88">
        <f t="shared" si="52"/>
        <v>91.7</v>
      </c>
      <c r="AA494" s="112"/>
      <c r="AB494" s="112"/>
      <c r="AC494" s="172"/>
    </row>
    <row r="495" spans="1:29" s="25" customFormat="1" ht="15.75" outlineLevel="5">
      <c r="A495" s="45" t="s">
        <v>77</v>
      </c>
      <c r="B495" s="30" t="s">
        <v>76</v>
      </c>
      <c r="C495" s="30" t="s">
        <v>334</v>
      </c>
      <c r="D495" s="30" t="s">
        <v>5</v>
      </c>
      <c r="E495" s="30"/>
      <c r="F495" s="59">
        <f>F496</f>
        <v>0</v>
      </c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40"/>
      <c r="X495" s="59">
        <f>X496</f>
        <v>0</v>
      </c>
      <c r="Y495" s="88">
        <v>0</v>
      </c>
      <c r="AA495" s="108"/>
      <c r="AB495" s="108"/>
      <c r="AC495" s="172"/>
    </row>
    <row r="496" spans="1:29" s="25" customFormat="1" ht="31.5" outlineLevel="5">
      <c r="A496" s="22" t="s">
        <v>133</v>
      </c>
      <c r="B496" s="12" t="s">
        <v>76</v>
      </c>
      <c r="C496" s="12" t="s">
        <v>250</v>
      </c>
      <c r="D496" s="12" t="s">
        <v>5</v>
      </c>
      <c r="E496" s="12"/>
      <c r="F496" s="57">
        <f>F497</f>
        <v>0</v>
      </c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40"/>
      <c r="X496" s="57">
        <f>X497</f>
        <v>0</v>
      </c>
      <c r="Y496" s="88">
        <v>0</v>
      </c>
      <c r="AA496" s="108"/>
      <c r="AB496" s="108"/>
      <c r="AC496" s="172"/>
    </row>
    <row r="497" spans="1:29" s="25" customFormat="1" ht="31.5" outlineLevel="5">
      <c r="A497" s="22" t="s">
        <v>135</v>
      </c>
      <c r="B497" s="12" t="s">
        <v>76</v>
      </c>
      <c r="C497" s="12" t="s">
        <v>251</v>
      </c>
      <c r="D497" s="12" t="s">
        <v>5</v>
      </c>
      <c r="E497" s="12"/>
      <c r="F497" s="57">
        <f>F498</f>
        <v>0</v>
      </c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40"/>
      <c r="X497" s="57">
        <f>X498</f>
        <v>0</v>
      </c>
      <c r="Y497" s="88">
        <v>0</v>
      </c>
      <c r="AA497" s="108"/>
      <c r="AB497" s="108"/>
      <c r="AC497" s="172"/>
    </row>
    <row r="498" spans="1:29" s="25" customFormat="1" ht="47.25" outlineLevel="5">
      <c r="A498" s="36" t="s">
        <v>184</v>
      </c>
      <c r="B498" s="19" t="s">
        <v>76</v>
      </c>
      <c r="C498" s="19" t="s">
        <v>336</v>
      </c>
      <c r="D498" s="19" t="s">
        <v>5</v>
      </c>
      <c r="E498" s="19"/>
      <c r="F498" s="54">
        <f>F499</f>
        <v>0</v>
      </c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40"/>
      <c r="X498" s="54">
        <f>X499</f>
        <v>0</v>
      </c>
      <c r="Y498" s="88">
        <v>0</v>
      </c>
      <c r="AA498" s="108"/>
      <c r="AB498" s="108"/>
      <c r="AC498" s="172"/>
    </row>
    <row r="499" spans="1:29" s="25" customFormat="1" ht="15.75" outlineLevel="5">
      <c r="A499" s="5" t="s">
        <v>95</v>
      </c>
      <c r="B499" s="6" t="s">
        <v>76</v>
      </c>
      <c r="C499" s="6" t="s">
        <v>336</v>
      </c>
      <c r="D499" s="6" t="s">
        <v>96</v>
      </c>
      <c r="E499" s="6"/>
      <c r="F499" s="55">
        <f>F500</f>
        <v>0</v>
      </c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40"/>
      <c r="X499" s="55">
        <f>X500</f>
        <v>0</v>
      </c>
      <c r="Y499" s="88">
        <v>0</v>
      </c>
      <c r="AA499" s="108"/>
      <c r="AB499" s="108"/>
      <c r="AC499" s="172"/>
    </row>
    <row r="500" spans="1:29" s="25" customFormat="1" ht="31.5" outlineLevel="5">
      <c r="A500" s="33" t="s">
        <v>97</v>
      </c>
      <c r="B500" s="34" t="s">
        <v>76</v>
      </c>
      <c r="C500" s="34" t="s">
        <v>336</v>
      </c>
      <c r="D500" s="34" t="s">
        <v>98</v>
      </c>
      <c r="E500" s="34"/>
      <c r="F500" s="56">
        <v>0</v>
      </c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40"/>
      <c r="X500" s="56">
        <v>0</v>
      </c>
      <c r="Y500" s="88">
        <v>0</v>
      </c>
      <c r="AA500" s="108"/>
      <c r="AB500" s="108"/>
      <c r="AC500" s="172"/>
    </row>
    <row r="501" spans="1:29" s="25" customFormat="1" ht="31.5" outlineLevel="5">
      <c r="A501" s="16" t="s">
        <v>68</v>
      </c>
      <c r="B501" s="17" t="s">
        <v>69</v>
      </c>
      <c r="C501" s="17" t="s">
        <v>334</v>
      </c>
      <c r="D501" s="17" t="s">
        <v>5</v>
      </c>
      <c r="E501" s="17"/>
      <c r="F501" s="52">
        <f>F502</f>
        <v>300</v>
      </c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40"/>
      <c r="X501" s="52">
        <f>X502</f>
        <v>156.508</v>
      </c>
      <c r="Y501" s="88">
        <f t="shared" si="52"/>
        <v>52.169333333333334</v>
      </c>
      <c r="AA501" s="108"/>
      <c r="AB501" s="108"/>
      <c r="AC501" s="172"/>
    </row>
    <row r="502" spans="1:29" s="25" customFormat="1" ht="15.75" outlineLevel="5">
      <c r="A502" s="8" t="s">
        <v>30</v>
      </c>
      <c r="B502" s="9" t="s">
        <v>70</v>
      </c>
      <c r="C502" s="9" t="s">
        <v>334</v>
      </c>
      <c r="D502" s="9" t="s">
        <v>5</v>
      </c>
      <c r="E502" s="9"/>
      <c r="F502" s="53">
        <f>F503</f>
        <v>300</v>
      </c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40"/>
      <c r="X502" s="53">
        <f>X503</f>
        <v>156.508</v>
      </c>
      <c r="Y502" s="88">
        <f t="shared" si="52"/>
        <v>52.169333333333334</v>
      </c>
      <c r="AA502" s="108"/>
      <c r="AB502" s="108"/>
      <c r="AC502" s="172"/>
    </row>
    <row r="503" spans="1:29" s="25" customFormat="1" ht="31.5" outlineLevel="5">
      <c r="A503" s="22" t="s">
        <v>133</v>
      </c>
      <c r="B503" s="9" t="s">
        <v>70</v>
      </c>
      <c r="C503" s="9" t="s">
        <v>250</v>
      </c>
      <c r="D503" s="9" t="s">
        <v>5</v>
      </c>
      <c r="E503" s="9"/>
      <c r="F503" s="53">
        <f>F504</f>
        <v>300</v>
      </c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40"/>
      <c r="X503" s="53">
        <f>X504</f>
        <v>156.508</v>
      </c>
      <c r="Y503" s="88">
        <f t="shared" si="52"/>
        <v>52.169333333333334</v>
      </c>
      <c r="AA503" s="108"/>
      <c r="AB503" s="108"/>
      <c r="AC503" s="172"/>
    </row>
    <row r="504" spans="1:29" s="25" customFormat="1" ht="31.5" outlineLevel="5">
      <c r="A504" s="22" t="s">
        <v>135</v>
      </c>
      <c r="B504" s="12" t="s">
        <v>70</v>
      </c>
      <c r="C504" s="12" t="s">
        <v>251</v>
      </c>
      <c r="D504" s="12" t="s">
        <v>5</v>
      </c>
      <c r="E504" s="12"/>
      <c r="F504" s="57">
        <f>F505</f>
        <v>300</v>
      </c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40"/>
      <c r="X504" s="57">
        <f>X505</f>
        <v>156.508</v>
      </c>
      <c r="Y504" s="88">
        <f t="shared" si="52"/>
        <v>52.169333333333334</v>
      </c>
      <c r="AA504" s="108"/>
      <c r="AB504" s="108"/>
      <c r="AC504" s="172"/>
    </row>
    <row r="505" spans="1:29" s="25" customFormat="1" ht="31.5" outlineLevel="5">
      <c r="A505" s="36" t="s">
        <v>185</v>
      </c>
      <c r="B505" s="19" t="s">
        <v>70</v>
      </c>
      <c r="C505" s="19" t="s">
        <v>337</v>
      </c>
      <c r="D505" s="19" t="s">
        <v>5</v>
      </c>
      <c r="E505" s="19"/>
      <c r="F505" s="54">
        <f>F506</f>
        <v>300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40"/>
      <c r="X505" s="54">
        <f>X506</f>
        <v>156.508</v>
      </c>
      <c r="Y505" s="88">
        <f t="shared" si="52"/>
        <v>52.169333333333334</v>
      </c>
      <c r="AA505" s="108"/>
      <c r="AB505" s="108"/>
      <c r="AC505" s="172"/>
    </row>
    <row r="506" spans="1:29" s="25" customFormat="1" ht="48" customHeight="1" outlineLevel="5">
      <c r="A506" s="65" t="s">
        <v>128</v>
      </c>
      <c r="B506" s="64" t="s">
        <v>70</v>
      </c>
      <c r="C506" s="64" t="s">
        <v>337</v>
      </c>
      <c r="D506" s="64" t="s">
        <v>216</v>
      </c>
      <c r="E506" s="64"/>
      <c r="F506" s="66">
        <v>300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42"/>
      <c r="X506" s="66">
        <v>156.508</v>
      </c>
      <c r="Y506" s="88">
        <f t="shared" si="52"/>
        <v>52.169333333333334</v>
      </c>
      <c r="AA506" s="112"/>
      <c r="AB506" s="112"/>
      <c r="AC506" s="172"/>
    </row>
    <row r="507" spans="1:29" s="25" customFormat="1" ht="47.25" outlineLevel="5">
      <c r="A507" s="16" t="s">
        <v>80</v>
      </c>
      <c r="B507" s="17" t="s">
        <v>79</v>
      </c>
      <c r="C507" s="17" t="s">
        <v>334</v>
      </c>
      <c r="D507" s="17" t="s">
        <v>5</v>
      </c>
      <c r="E507" s="17"/>
      <c r="F507" s="52">
        <f aca="true" t="shared" si="55" ref="F507:F515">F508</f>
        <v>21210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X507" s="52">
        <f aca="true" t="shared" si="56" ref="X507:X515">X508</f>
        <v>15907.494</v>
      </c>
      <c r="Y507" s="88">
        <f t="shared" si="52"/>
        <v>74.99997171145687</v>
      </c>
      <c r="AA507" s="108"/>
      <c r="AB507" s="108"/>
      <c r="AC507" s="172"/>
    </row>
    <row r="508" spans="1:29" s="25" customFormat="1" ht="47.25" outlineLevel="5">
      <c r="A508" s="22" t="s">
        <v>82</v>
      </c>
      <c r="B508" s="9" t="s">
        <v>81</v>
      </c>
      <c r="C508" s="9" t="s">
        <v>334</v>
      </c>
      <c r="D508" s="9" t="s">
        <v>5</v>
      </c>
      <c r="E508" s="9"/>
      <c r="F508" s="53">
        <f t="shared" si="55"/>
        <v>21210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X508" s="53">
        <f t="shared" si="56"/>
        <v>15907.494</v>
      </c>
      <c r="Y508" s="88">
        <f t="shared" si="52"/>
        <v>74.99997171145687</v>
      </c>
      <c r="AA508" s="108"/>
      <c r="AB508" s="108"/>
      <c r="AC508" s="172"/>
    </row>
    <row r="509" spans="1:29" s="25" customFormat="1" ht="31.5" outlineLevel="5">
      <c r="A509" s="22" t="s">
        <v>133</v>
      </c>
      <c r="B509" s="9" t="s">
        <v>81</v>
      </c>
      <c r="C509" s="9" t="s">
        <v>250</v>
      </c>
      <c r="D509" s="9" t="s">
        <v>5</v>
      </c>
      <c r="E509" s="9"/>
      <c r="F509" s="53">
        <f t="shared" si="55"/>
        <v>21210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X509" s="53">
        <f t="shared" si="56"/>
        <v>15907.494</v>
      </c>
      <c r="Y509" s="88">
        <f t="shared" si="52"/>
        <v>74.99997171145687</v>
      </c>
      <c r="AA509" s="108"/>
      <c r="AB509" s="108"/>
      <c r="AC509" s="172"/>
    </row>
    <row r="510" spans="1:29" s="25" customFormat="1" ht="31.5" outlineLevel="5">
      <c r="A510" s="22" t="s">
        <v>135</v>
      </c>
      <c r="B510" s="12" t="s">
        <v>81</v>
      </c>
      <c r="C510" s="12" t="s">
        <v>251</v>
      </c>
      <c r="D510" s="12" t="s">
        <v>5</v>
      </c>
      <c r="E510" s="12"/>
      <c r="F510" s="57">
        <f>F511+F514</f>
        <v>21210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X510" s="57">
        <f>X511+X514</f>
        <v>15907.494</v>
      </c>
      <c r="Y510" s="88">
        <f t="shared" si="52"/>
        <v>74.99997171145687</v>
      </c>
      <c r="AA510" s="108"/>
      <c r="AB510" s="108"/>
      <c r="AC510" s="172"/>
    </row>
    <row r="511" spans="1:29" s="25" customFormat="1" ht="47.25" outlineLevel="5">
      <c r="A511" s="5" t="s">
        <v>186</v>
      </c>
      <c r="B511" s="6" t="s">
        <v>81</v>
      </c>
      <c r="C511" s="6" t="s">
        <v>338</v>
      </c>
      <c r="D511" s="6" t="s">
        <v>5</v>
      </c>
      <c r="E511" s="6"/>
      <c r="F511" s="55">
        <f t="shared" si="55"/>
        <v>3151.866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X511" s="55">
        <f t="shared" si="56"/>
        <v>2363.895</v>
      </c>
      <c r="Y511" s="88">
        <f t="shared" si="52"/>
        <v>74.99985722743288</v>
      </c>
      <c r="AA511" s="108"/>
      <c r="AB511" s="108"/>
      <c r="AC511" s="172"/>
    </row>
    <row r="512" spans="1:29" s="25" customFormat="1" ht="15.75" outlineLevel="5">
      <c r="A512" s="5" t="s">
        <v>131</v>
      </c>
      <c r="B512" s="6" t="s">
        <v>81</v>
      </c>
      <c r="C512" s="6" t="s">
        <v>338</v>
      </c>
      <c r="D512" s="6" t="s">
        <v>132</v>
      </c>
      <c r="E512" s="6"/>
      <c r="F512" s="55">
        <f t="shared" si="55"/>
        <v>3151.866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X512" s="55">
        <f t="shared" si="56"/>
        <v>2363.895</v>
      </c>
      <c r="Y512" s="88">
        <f t="shared" si="52"/>
        <v>74.99985722743288</v>
      </c>
      <c r="AA512" s="108"/>
      <c r="AB512" s="108"/>
      <c r="AC512" s="172"/>
    </row>
    <row r="513" spans="1:29" s="25" customFormat="1" ht="15.75" outlineLevel="5">
      <c r="A513" s="33" t="s">
        <v>129</v>
      </c>
      <c r="B513" s="34" t="s">
        <v>81</v>
      </c>
      <c r="C513" s="34" t="s">
        <v>338</v>
      </c>
      <c r="D513" s="34" t="s">
        <v>130</v>
      </c>
      <c r="E513" s="34"/>
      <c r="F513" s="56">
        <v>3151.866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X513" s="56">
        <v>2363.895</v>
      </c>
      <c r="Y513" s="88">
        <f t="shared" si="52"/>
        <v>74.99985722743288</v>
      </c>
      <c r="AA513" s="108"/>
      <c r="AB513" s="108"/>
      <c r="AC513" s="172"/>
    </row>
    <row r="514" spans="1:29" s="25" customFormat="1" ht="47.25" outlineLevel="5">
      <c r="A514" s="5" t="s">
        <v>395</v>
      </c>
      <c r="B514" s="6" t="s">
        <v>81</v>
      </c>
      <c r="C514" s="6" t="s">
        <v>391</v>
      </c>
      <c r="D514" s="6" t="s">
        <v>5</v>
      </c>
      <c r="E514" s="6"/>
      <c r="F514" s="55">
        <f t="shared" si="55"/>
        <v>18058.134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X514" s="55">
        <f t="shared" si="56"/>
        <v>13543.599</v>
      </c>
      <c r="Y514" s="88">
        <f t="shared" si="52"/>
        <v>74.99999169349391</v>
      </c>
      <c r="AA514" s="108"/>
      <c r="AB514" s="108"/>
      <c r="AC514" s="172"/>
    </row>
    <row r="515" spans="1:29" s="25" customFormat="1" ht="15.75" outlineLevel="5">
      <c r="A515" s="5" t="s">
        <v>131</v>
      </c>
      <c r="B515" s="6" t="s">
        <v>81</v>
      </c>
      <c r="C515" s="6" t="s">
        <v>391</v>
      </c>
      <c r="D515" s="6" t="s">
        <v>132</v>
      </c>
      <c r="E515" s="6"/>
      <c r="F515" s="55">
        <f t="shared" si="55"/>
        <v>18058.134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X515" s="55">
        <f t="shared" si="56"/>
        <v>13543.599</v>
      </c>
      <c r="Y515" s="88">
        <f t="shared" si="52"/>
        <v>74.99999169349391</v>
      </c>
      <c r="AA515" s="108"/>
      <c r="AB515" s="108"/>
      <c r="AC515" s="172"/>
    </row>
    <row r="516" spans="1:25" ht="15.75">
      <c r="A516" s="33" t="s">
        <v>129</v>
      </c>
      <c r="B516" s="34" t="s">
        <v>81</v>
      </c>
      <c r="C516" s="34" t="s">
        <v>391</v>
      </c>
      <c r="D516" s="34" t="s">
        <v>130</v>
      </c>
      <c r="E516" s="34"/>
      <c r="F516" s="56">
        <v>18058.134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5"/>
      <c r="X516" s="56">
        <v>13543.599</v>
      </c>
      <c r="Y516" s="88">
        <f t="shared" si="52"/>
        <v>74.99999169349391</v>
      </c>
    </row>
    <row r="517" spans="1:25" ht="18.75">
      <c r="A517" s="179" t="s">
        <v>24</v>
      </c>
      <c r="B517" s="179"/>
      <c r="C517" s="179"/>
      <c r="D517" s="179"/>
      <c r="E517" s="179"/>
      <c r="F517" s="84">
        <f>F11+F181+F188+F241+F289+F414+F175+F449+F477+F488+F501+F507</f>
        <v>670940.9111</v>
      </c>
      <c r="G517" s="11" t="e">
        <f>#REF!+G449+#REF!+G414+G289+G241+G188+G181+G11</f>
        <v>#REF!</v>
      </c>
      <c r="H517" s="11" t="e">
        <f>#REF!+H449+#REF!+H414+H289+H241+H188+H181+H11</f>
        <v>#REF!</v>
      </c>
      <c r="I517" s="11" t="e">
        <f>#REF!+I449+#REF!+I414+I289+I241+I188+I181+I11</f>
        <v>#REF!</v>
      </c>
      <c r="J517" s="11" t="e">
        <f>#REF!+J449+#REF!+J414+J289+J241+J188+J181+J11</f>
        <v>#REF!</v>
      </c>
      <c r="K517" s="11" t="e">
        <f>#REF!+K449+#REF!+K414+K289+K241+K188+K181+K11</f>
        <v>#REF!</v>
      </c>
      <c r="L517" s="11" t="e">
        <f>#REF!+L449+#REF!+L414+L289+L241+L188+L181+L11</f>
        <v>#REF!</v>
      </c>
      <c r="M517" s="11" t="e">
        <f>#REF!+M449+#REF!+M414+M289+M241+M188+M181+M11</f>
        <v>#REF!</v>
      </c>
      <c r="N517" s="11" t="e">
        <f>#REF!+N449+#REF!+N414+N289+N241+N188+N181+N11</f>
        <v>#REF!</v>
      </c>
      <c r="O517" s="11" t="e">
        <f>#REF!+O449+#REF!+O414+O289+O241+O188+O181+O11</f>
        <v>#REF!</v>
      </c>
      <c r="P517" s="11" t="e">
        <f>#REF!+P449+#REF!+P414+P289+P241+P188+P181+P11</f>
        <v>#REF!</v>
      </c>
      <c r="Q517" s="11" t="e">
        <f>#REF!+Q449+#REF!+Q414+Q289+Q241+Q188+Q181+Q11</f>
        <v>#REF!</v>
      </c>
      <c r="R517" s="11" t="e">
        <f>#REF!+R449+#REF!+R414+R289+R241+R188+R181+R11</f>
        <v>#REF!</v>
      </c>
      <c r="S517" s="11" t="e">
        <f>#REF!+S449+#REF!+S414+S289+S241+S188+S181+S11</f>
        <v>#REF!</v>
      </c>
      <c r="T517" s="11" t="e">
        <f>#REF!+T449+#REF!+T414+T289+T241+T188+T181+T11</f>
        <v>#REF!</v>
      </c>
      <c r="U517" s="11" t="e">
        <f>#REF!+U449+#REF!+U414+U289+U241+U188+U181+U11</f>
        <v>#REF!</v>
      </c>
      <c r="V517" s="11" t="e">
        <f>#REF!+V449+#REF!+V414+V289+V241+V188+V181+V11</f>
        <v>#REF!</v>
      </c>
      <c r="X517" s="84">
        <f>X11+X181+X188+X241+X289+X414+X175+X449+X477+X488+X501+X507</f>
        <v>495730.77099999995</v>
      </c>
      <c r="Y517" s="88">
        <f t="shared" si="52"/>
        <v>73.8859060162623</v>
      </c>
    </row>
    <row r="518" spans="1:2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3"/>
      <c r="V519" s="3"/>
    </row>
  </sheetData>
  <sheetProtection/>
  <autoFilter ref="A10:F517"/>
  <mergeCells count="8">
    <mergeCell ref="B2:F2"/>
    <mergeCell ref="B3:F3"/>
    <mergeCell ref="B4:F4"/>
    <mergeCell ref="A7:V7"/>
    <mergeCell ref="A519:T519"/>
    <mergeCell ref="A517:E517"/>
    <mergeCell ref="A9:V9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2018-11-29T23:13:33Z</cp:lastPrinted>
  <dcterms:created xsi:type="dcterms:W3CDTF">2008-11-11T04:53:42Z</dcterms:created>
  <dcterms:modified xsi:type="dcterms:W3CDTF">2018-11-29T23:14:19Z</dcterms:modified>
  <cp:category/>
  <cp:version/>
  <cp:contentType/>
  <cp:contentStatus/>
</cp:coreProperties>
</file>